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Munger!$A$6:$Y$22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Bhagalpur!$A$1:$Y$32</definedName>
    <definedName name="_xlnm.Print_Area" localSheetId="10">Darbhanga!$A$1:$Y$30</definedName>
    <definedName name="_xlnm.Print_Area" localSheetId="6">Kosi!$A$1:$Y$26</definedName>
    <definedName name="_xlnm.Print_Area" localSheetId="3">Magadh!$A$1:$AA$36</definedName>
    <definedName name="_xlnm.Print_Area" localSheetId="5">Munger!$A$1:$Y$42</definedName>
    <definedName name="_xlnm.Print_Area" localSheetId="1">'Patna (East)'!$A$1:$X$16</definedName>
    <definedName name="_xlnm.Print_Area" localSheetId="2">'Patna (West)'!$A$1:$X$14</definedName>
    <definedName name="_xlnm.Print_Area" localSheetId="7">Purnea!$A$1:$Y$34</definedName>
    <definedName name="_xlnm.Print_Area" localSheetId="11">Saran!$A$1:$Y$80</definedName>
    <definedName name="_xlnm.Print_Area" localSheetId="0">Summary!$A$1:$W$18</definedName>
    <definedName name="_xlnm.Print_Area" localSheetId="8">'Tirhut (East)'!$A$1:$Y$67</definedName>
    <definedName name="_xlnm.Print_Area" localSheetId="9">'Tirhut (West)'!$A$1:$Y$28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P31" i="7"/>
  <c r="F31"/>
  <c r="I15" i="10"/>
  <c r="H15"/>
  <c r="G15"/>
  <c r="V15"/>
  <c r="U15"/>
  <c r="T15"/>
  <c r="S15"/>
  <c r="L15"/>
  <c r="M15"/>
  <c r="N15"/>
  <c r="O15"/>
  <c r="P15"/>
  <c r="Q15"/>
  <c r="R15"/>
  <c r="K15"/>
  <c r="F15"/>
  <c r="E15"/>
  <c r="D15"/>
  <c r="O27" i="8"/>
  <c r="N27"/>
  <c r="J27"/>
  <c r="E27"/>
  <c r="E66" i="16"/>
  <c r="D14" i="10"/>
  <c r="G14" s="1"/>
  <c r="J66" i="16"/>
  <c r="F14" i="10" s="1"/>
  <c r="I14" s="1"/>
  <c r="E14"/>
  <c r="H14" s="1"/>
  <c r="V8"/>
  <c r="U8"/>
  <c r="Y8" s="1"/>
  <c r="T8"/>
  <c r="S8"/>
  <c r="L8"/>
  <c r="M8"/>
  <c r="N8"/>
  <c r="O8"/>
  <c r="P8"/>
  <c r="Q8"/>
  <c r="R8"/>
  <c r="K8"/>
  <c r="I8"/>
  <c r="H8"/>
  <c r="G8"/>
  <c r="F8"/>
  <c r="E8"/>
  <c r="D8"/>
  <c r="Y11"/>
  <c r="Y12"/>
  <c r="U7"/>
  <c r="L7"/>
  <c r="P7"/>
  <c r="I7"/>
  <c r="F7"/>
  <c r="E7"/>
  <c r="H7" s="1"/>
  <c r="D7"/>
  <c r="G7" s="1"/>
  <c r="E11" i="4"/>
  <c r="M13" i="15"/>
  <c r="S7" i="10" s="1"/>
  <c r="E13" i="15"/>
  <c r="X66" i="16"/>
  <c r="V14" i="10" s="1"/>
  <c r="W66" i="16"/>
  <c r="U14" i="10" s="1"/>
  <c r="V66" i="16"/>
  <c r="R14" i="10" s="1"/>
  <c r="U66" i="16"/>
  <c r="Q14" i="10" s="1"/>
  <c r="T66" i="16"/>
  <c r="P14" i="10" s="1"/>
  <c r="S66" i="16"/>
  <c r="O14" i="10" s="1"/>
  <c r="R66" i="16"/>
  <c r="N14" i="10" s="1"/>
  <c r="Q66" i="16"/>
  <c r="M14" i="10" s="1"/>
  <c r="P66" i="16"/>
  <c r="L14" i="10" s="1"/>
  <c r="O66" i="16"/>
  <c r="K14" i="10" s="1"/>
  <c r="N66" i="16"/>
  <c r="S14" i="10" s="1"/>
  <c r="X3" i="16"/>
  <c r="A2"/>
  <c r="W13" i="15"/>
  <c r="V7" i="10" s="1"/>
  <c r="V13" i="15"/>
  <c r="U13"/>
  <c r="R7" i="10" s="1"/>
  <c r="T13" i="15"/>
  <c r="Q7" i="10" s="1"/>
  <c r="S13" i="15"/>
  <c r="R13"/>
  <c r="O7" i="10" s="1"/>
  <c r="Q13" i="15"/>
  <c r="N7" i="10" s="1"/>
  <c r="P13" i="15"/>
  <c r="M7" i="10" s="1"/>
  <c r="O13" i="15"/>
  <c r="N13"/>
  <c r="K7" i="10" s="1"/>
  <c r="T7" s="1"/>
  <c r="J13" i="15"/>
  <c r="W3"/>
  <c r="M16" i="10"/>
  <c r="N16"/>
  <c r="O16"/>
  <c r="P16"/>
  <c r="Q16"/>
  <c r="R16"/>
  <c r="P15" i="13"/>
  <c r="L16" i="10" s="1"/>
  <c r="Q15" i="13"/>
  <c r="R15"/>
  <c r="S15"/>
  <c r="T15"/>
  <c r="U15"/>
  <c r="V15"/>
  <c r="W15"/>
  <c r="X15"/>
  <c r="Y7" i="10" l="1"/>
  <c r="Y15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W27"/>
  <c r="V27"/>
  <c r="U27"/>
  <c r="T27"/>
  <c r="S27"/>
  <c r="R27"/>
  <c r="Q27"/>
  <c r="P27"/>
  <c r="V12" i="10"/>
  <c r="U12"/>
  <c r="L12"/>
  <c r="M12"/>
  <c r="N12"/>
  <c r="O12"/>
  <c r="P12"/>
  <c r="Q12"/>
  <c r="R12"/>
  <c r="K12"/>
  <c r="E22" i="11"/>
  <c r="W11" i="4"/>
  <c r="V11"/>
  <c r="U11"/>
  <c r="T11"/>
  <c r="S11"/>
  <c r="R11"/>
  <c r="Q11"/>
  <c r="P11"/>
  <c r="O11"/>
  <c r="N11"/>
  <c r="M11"/>
  <c r="D17" i="10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D12"/>
  <c r="G12" s="1"/>
  <c r="X10" i="5"/>
  <c r="W10"/>
  <c r="V10"/>
  <c r="U10"/>
  <c r="T10"/>
  <c r="S10"/>
  <c r="R10"/>
  <c r="Q10"/>
  <c r="P10"/>
  <c r="O10"/>
  <c r="N10"/>
  <c r="S12" i="10" s="1"/>
  <c r="E10" i="5"/>
  <c r="T14" i="10" l="1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2" i="11"/>
  <c r="V11" i="10" s="1"/>
  <c r="W22" i="11"/>
  <c r="U11" i="10" s="1"/>
  <c r="V22" i="11"/>
  <c r="R11" i="10" s="1"/>
  <c r="U22" i="11"/>
  <c r="Q11" i="10" s="1"/>
  <c r="T22" i="11"/>
  <c r="P11" i="10" s="1"/>
  <c r="S22" i="11"/>
  <c r="O11" i="10" s="1"/>
  <c r="R22" i="11"/>
  <c r="N11" i="10" s="1"/>
  <c r="Q22" i="11"/>
  <c r="M11" i="10" s="1"/>
  <c r="P22" i="11"/>
  <c r="L11" i="10" s="1"/>
  <c r="O22" i="11"/>
  <c r="K11" i="10" s="1"/>
  <c r="N22" i="11"/>
  <c r="S11" i="10" s="1"/>
  <c r="J22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R31" i="7"/>
  <c r="L9" i="10" s="1"/>
  <c r="S31" i="7"/>
  <c r="M9" i="10" s="1"/>
  <c r="T31" i="7"/>
  <c r="N9" i="10" s="1"/>
  <c r="U31" i="7"/>
  <c r="O9" i="10" s="1"/>
  <c r="V31" i="7"/>
  <c r="P9" i="10" s="1"/>
  <c r="W31" i="7"/>
  <c r="Q9" i="10" s="1"/>
  <c r="X31" i="7"/>
  <c r="R9" i="10" s="1"/>
  <c r="Y31" i="7"/>
  <c r="U9" i="10" s="1"/>
  <c r="Z31" i="7"/>
  <c r="V9" i="10" s="1"/>
  <c r="Q31" i="7"/>
  <c r="K9" i="10" s="1"/>
  <c r="S9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J18"/>
  <c r="W3" i="14"/>
  <c r="X3" i="13"/>
  <c r="W3" i="12"/>
  <c r="W3" i="11"/>
  <c r="X3" i="8"/>
  <c r="W3" i="5"/>
  <c r="X3" i="6"/>
  <c r="Z3" i="7"/>
  <c r="W3" i="4"/>
  <c r="T11" i="10" l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<sst xmlns="http://schemas.openxmlformats.org/spreadsheetml/2006/main" count="1065" uniqueCount="617">
  <si>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</si>
  <si>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</si>
  <si>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</si>
  <si>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</si>
  <si>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</si>
  <si>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</si>
  <si>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</si>
  <si>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</si>
  <si>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</si>
  <si>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</si>
  <si>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</si>
  <si>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</si>
  <si>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</si>
  <si>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</si>
  <si>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</si>
  <si>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</si>
  <si>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</si>
  <si>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</si>
  <si>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</si>
  <si>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</si>
  <si>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</si>
  <si>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</si>
  <si>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</si>
  <si>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</si>
  <si>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</si>
  <si>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</si>
  <si>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</si>
  <si>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</si>
  <si>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</si>
  <si>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</si>
  <si>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</si>
  <si>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</si>
  <si>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</si>
  <si>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</si>
  <si>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</si>
  <si>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</si>
  <si>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</si>
  <si>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</si>
  <si>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</si>
  <si>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</si>
  <si>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</si>
  <si>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</si>
  <si>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</si>
  <si>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</si>
  <si>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</si>
  <si>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</si>
  <si>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</si>
  <si>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</si>
  <si>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</si>
  <si>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</si>
  <si>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</si>
  <si>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</si>
  <si>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</si>
  <si>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</si>
  <si>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</si>
  <si>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</si>
  <si>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</si>
  <si>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</si>
  <si>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</si>
  <si>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</si>
  <si>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</si>
  <si>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</si>
  <si>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</si>
  <si>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</si>
  <si>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</si>
  <si>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</si>
  <si>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</si>
  <si>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</si>
  <si>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</si>
  <si>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</si>
  <si>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</si>
  <si>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</si>
  <si>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</si>
  <si>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</si>
  <si>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</si>
  <si>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</si>
  <si>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</si>
  <si>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</si>
  <si>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</si>
  <si>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</si>
  <si>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</si>
  <si>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</si>
  <si>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</si>
  <si>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</si>
  <si>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</si>
  <si>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</si>
  <si>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</si>
  <si>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</si>
  <si>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</si>
  <si>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</si>
  <si>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</si>
  <si>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</si>
  <si>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</si>
  <si>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</si>
  <si>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</si>
  <si>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</si>
  <si>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</si>
  <si>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</si>
  <si>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</si>
  <si>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</si>
  <si>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</si>
  <si>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</si>
  <si>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</si>
  <si>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</si>
  <si>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</si>
  <si>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 xml:space="preserve">BHAWANI BUILDCON   AND PROJECT PVT LTD
9835287922
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</si>
  <si>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</si>
  <si>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</si>
  <si>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</si>
  <si>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</si>
  <si>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</si>
  <si>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</si>
  <si>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</si>
  <si>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</si>
  <si>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</si>
  <si>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</si>
  <si>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</si>
  <si>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</si>
  <si>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</si>
  <si>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</si>
  <si>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</si>
  <si>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</si>
  <si>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</si>
  <si>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</si>
  <si>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</si>
  <si>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</si>
  <si>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</si>
  <si>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</si>
  <si>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</si>
  <si>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</si>
  <si>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</si>
  <si>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</si>
  <si>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</si>
  <si>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</si>
  <si>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</si>
  <si>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</si>
  <si>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</si>
  <si>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</si>
  <si>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</si>
  <si>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</si>
  <si>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</si>
  <si>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</si>
  <si>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</si>
  <si>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</si>
  <si>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</si>
  <si>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</si>
  <si>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</si>
  <si>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</si>
  <si>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</si>
  <si>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</si>
  <si>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</si>
  <si>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</si>
  <si>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</si>
  <si>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</si>
  <si>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</si>
  <si>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</si>
  <si>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</si>
  <si>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</si>
  <si>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</si>
  <si>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</si>
  <si>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</si>
  <si>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</si>
  <si>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</si>
  <si>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</si>
  <si>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</si>
  <si>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</si>
  <si>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</si>
  <si>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</si>
  <si>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</si>
  <si>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</si>
  <si>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</si>
  <si>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</si>
  <si>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</si>
  <si>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</si>
  <si>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</si>
  <si>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</si>
  <si>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</si>
  <si>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</si>
  <si>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</si>
  <si>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</si>
  <si>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</si>
  <si>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</si>
  <si>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</si>
  <si>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</si>
  <si>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HSS-19</t>
  </si>
  <si>
    <t>High School, Sardha</t>
  </si>
  <si>
    <t>Adarsh High School, Ghorgha</t>
  </si>
  <si>
    <t>HSS-20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</si>
  <si>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</si>
  <si>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</si>
  <si>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</si>
  <si>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</si>
  <si>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</si>
  <si>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</si>
  <si>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</si>
  <si>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</si>
  <si>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</si>
  <si>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</si>
  <si>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H.S.S-107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</si>
  <si>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</si>
  <si>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</si>
  <si>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</si>
  <si>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</si>
  <si>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</si>
  <si>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</si>
  <si>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</si>
  <si>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</si>
  <si>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</si>
  <si>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</si>
  <si>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</si>
  <si>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</si>
  <si>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</si>
  <si>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</si>
  <si>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</si>
  <si>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</si>
  <si>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</si>
  <si>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</si>
  <si>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</si>
  <si>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</si>
  <si>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</si>
  <si>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</si>
  <si>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</si>
  <si>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</si>
  <si>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</si>
  <si>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</si>
  <si>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</si>
  <si>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</si>
  <si>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</si>
  <si>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</si>
  <si>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</si>
  <si>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</si>
  <si>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</si>
  <si>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</si>
  <si>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</si>
  <si>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</si>
  <si>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</si>
  <si>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</si>
  <si>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</si>
  <si>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</si>
  <si>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</si>
  <si>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</si>
  <si>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</si>
  <si>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</si>
  <si>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</si>
  <si>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</si>
  <si>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</si>
  <si>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</si>
  <si>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</si>
  <si>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</si>
  <si>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</si>
  <si>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</si>
  <si>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</si>
  <si>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</si>
  <si>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</si>
  <si>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</si>
  <si>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</si>
  <si>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</si>
  <si>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</si>
  <si>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</si>
  <si>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</si>
  <si>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</si>
  <si>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</si>
  <si>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</si>
  <si>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</si>
  <si>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</si>
  <si>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</si>
  <si>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</si>
  <si>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HSS-36</t>
  </si>
  <si>
    <t>Shree Gandhi High School, Parihar</t>
  </si>
  <si>
    <t>High School, Koiriya Pipra</t>
  </si>
  <si>
    <t>Praject Girl's High School, Gorhari</t>
  </si>
  <si>
    <t>HSS-37</t>
  </si>
  <si>
    <t>Shree Sutha High School, Balha</t>
  </si>
  <si>
    <t>HSS-38</t>
  </si>
  <si>
    <t>HSS-39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</si>
  <si>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</si>
  <si>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</si>
  <si>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</si>
  <si>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</si>
  <si>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</si>
  <si>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</si>
  <si>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</si>
  <si>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</si>
  <si>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</si>
  <si>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</si>
  <si>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</si>
  <si>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</si>
  <si>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</si>
  <si>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</si>
  <si>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</si>
  <si>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</si>
  <si>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</si>
  <si>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</si>
  <si>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</si>
  <si>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</si>
  <si>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</si>
  <si>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</si>
  <si>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</si>
  <si>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</si>
  <si>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</si>
  <si>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</si>
  <si>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</si>
  <si>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H.S.S- 72</t>
  </si>
  <si>
    <t>ifjgkj</t>
  </si>
  <si>
    <t>mPp fo|ky;] Hkhlok cktkj</t>
  </si>
  <si>
    <t>mPp fo|ky;] [kSjok fo".kqiqj</t>
  </si>
  <si>
    <t>H.S.S- 73</t>
  </si>
  <si>
    <t>:Uuh lSniqj</t>
  </si>
  <si>
    <t>mPp fo|ky;] eksjlaM+</t>
  </si>
  <si>
    <t>mPp fo|ky;] fo".kqiqj oklqnso</t>
  </si>
  <si>
    <t>H.S.S- 74</t>
  </si>
  <si>
    <t>mPp fo|ky;] pankSyh</t>
  </si>
  <si>
    <t>mPp fo|ky;] csylaM+</t>
  </si>
  <si>
    <t>H.S.S- 75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</si>
  <si>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</si>
  <si>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</si>
  <si>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</si>
  <si>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</si>
  <si>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</si>
  <si>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</si>
  <si>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</si>
  <si>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</si>
  <si>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</si>
  <si>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</si>
  <si>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</si>
  <si>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</si>
  <si>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</si>
  <si>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</si>
  <si>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</si>
  <si>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</si>
  <si>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</si>
  <si>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</si>
  <si>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</si>
  <si>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</si>
  <si>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</si>
  <si>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</si>
  <si>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</si>
  <si>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</si>
  <si>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</si>
  <si>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</si>
  <si>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</si>
  <si>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</si>
  <si>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</si>
  <si>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</si>
  <si>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</si>
  <si>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</si>
  <si>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</si>
  <si>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</si>
  <si>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</si>
  <si>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</si>
  <si>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</si>
  <si>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 xml:space="preserve">Manohar Kumar, AT+P.O.- Dumari Kala,
  P.S.- Mejorganj, Distt.- Sitamarhi,
  Bihar.
</t>
  </si>
  <si>
    <t>H.S.S- 95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</si>
  <si>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</si>
  <si>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</si>
  <si>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</si>
  <si>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</si>
  <si>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</si>
  <si>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</si>
  <si>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</si>
  <si>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</si>
  <si>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</si>
  <si>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</si>
  <si>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</si>
  <si>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</si>
  <si>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</si>
  <si>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</si>
  <si>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</si>
  <si>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</si>
  <si>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</si>
  <si>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</si>
  <si>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</si>
  <si>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</si>
  <si>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</si>
  <si>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</si>
  <si>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</si>
  <si>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</si>
  <si>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</si>
  <si>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</si>
  <si>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</si>
  <si>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</si>
  <si>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ALOK KUMAR., EAST CHAMPARAN,9631044077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</si>
  <si>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</si>
  <si>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</si>
  <si>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</si>
  <si>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</si>
  <si>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</si>
  <si>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</si>
  <si>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</si>
  <si>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</si>
  <si>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 xml:space="preserve">  High School, Mahinam Pohaddi</t>
  </si>
  <si>
    <t>MADHAV CONSTRUCTION,DARBHANGA,9835288951, 9234460951</t>
  </si>
  <si>
    <t>H.S.S- 91</t>
  </si>
  <si>
    <t>fo|kifr uxj</t>
  </si>
  <si>
    <t>fo|kifr uxj mPp fo|ky; em ckftriqj</t>
  </si>
  <si>
    <t>MS      REETA RANJAN,KUDHANI, MUZAFFARPUR,9162406190</t>
  </si>
  <si>
    <t>H.S.S- 92</t>
  </si>
  <si>
    <t>foHkwfriqj</t>
  </si>
  <si>
    <t>mPp fo|ky;] pdgcho foHkwfriqj</t>
  </si>
  <si>
    <t>H.S.S- 93</t>
  </si>
  <si>
    <t>xk¡/kh Lekjd nkŒ mPp fo|ky;] oYyhiqj</t>
  </si>
  <si>
    <t>H.S.S-108</t>
  </si>
  <si>
    <t>mPp fo|ky;] uoknk</t>
  </si>
  <si>
    <t>DEVENDRA AND DEVENDRA INFRASTRUCTURE PRIVATE LIMITED,PATNA.,9304417600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</si>
  <si>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</si>
  <si>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</si>
  <si>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</si>
  <si>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</si>
  <si>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</si>
  <si>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</si>
  <si>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</si>
  <si>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</si>
  <si>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</si>
  <si>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</si>
  <si>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</si>
  <si>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</si>
  <si>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</si>
  <si>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</si>
  <si>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</si>
  <si>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</si>
  <si>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</si>
  <si>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</si>
  <si>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</si>
  <si>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</si>
  <si>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</si>
  <si>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</si>
  <si>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</si>
  <si>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</si>
  <si>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</si>
  <si>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</si>
  <si>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</si>
  <si>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</si>
  <si>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</si>
  <si>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</si>
  <si>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</si>
  <si>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</si>
  <si>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</si>
  <si>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</si>
  <si>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</si>
  <si>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</si>
  <si>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</si>
  <si>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</si>
  <si>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</si>
  <si>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</si>
  <si>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</si>
  <si>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</si>
  <si>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</si>
  <si>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</si>
  <si>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</si>
  <si>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</si>
  <si>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</si>
  <si>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</si>
  <si>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</si>
  <si>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</si>
  <si>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</si>
  <si>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</si>
  <si>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</si>
  <si>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</si>
  <si>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</si>
  <si>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</si>
  <si>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</si>
  <si>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</si>
  <si>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</si>
  <si>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 xml:space="preserve"> High School, Sashamusa</t>
  </si>
  <si>
    <t>Ramajee mishra &amp; co sirisia sasamusa gopalganj</t>
  </si>
  <si>
    <t xml:space="preserve"> High School, Ratanpura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</si>
  <si>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</si>
  <si>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</si>
  <si>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</si>
  <si>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</si>
  <si>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</si>
  <si>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</si>
  <si>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</si>
  <si>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</si>
  <si>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</si>
  <si>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</si>
  <si>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</si>
  <si>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</si>
  <si>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</si>
  <si>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</si>
  <si>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</si>
  <si>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</si>
  <si>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</si>
  <si>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</si>
  <si>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</si>
  <si>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</si>
  <si>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</si>
  <si>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</si>
  <si>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</si>
  <si>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</si>
  <si>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</si>
  <si>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</si>
  <si>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</si>
  <si>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</si>
  <si>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</si>
  <si>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</si>
  <si>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</si>
  <si>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</si>
  <si>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</si>
  <si>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</si>
  <si>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</si>
  <si>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</si>
  <si>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</si>
  <si>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</si>
  <si>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</si>
  <si>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</si>
  <si>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</si>
  <si>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</si>
  <si>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</si>
  <si>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</si>
  <si>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</si>
  <si>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</si>
  <si>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</si>
  <si>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</si>
  <si>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</si>
  <si>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</si>
  <si>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</si>
  <si>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</si>
  <si>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</si>
  <si>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</si>
  <si>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</si>
  <si>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</si>
  <si>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</si>
  <si>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</si>
  <si>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</si>
  <si>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</si>
  <si>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</si>
  <si>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</si>
  <si>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</si>
  <si>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</si>
  <si>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</si>
  <si>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</si>
  <si>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</si>
  <si>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</si>
  <si>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</si>
  <si>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</si>
  <si>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</si>
  <si>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</si>
  <si>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</si>
  <si>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</si>
  <si>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</si>
  <si>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</si>
  <si>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</si>
  <si>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</si>
  <si>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</si>
  <si>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</si>
  <si>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HSS-8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</si>
  <si>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</si>
  <si>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</si>
  <si>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</si>
  <si>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</si>
  <si>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</si>
  <si>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</si>
  <si>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</si>
  <si>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</si>
  <si>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</si>
  <si>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</si>
  <si>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</si>
  <si>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</si>
  <si>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Retnder</t>
  </si>
  <si>
    <t>Total (HSS)</t>
  </si>
  <si>
    <t>Land Problem</t>
  </si>
  <si>
    <t>tree</t>
  </si>
  <si>
    <t>Tree</t>
  </si>
  <si>
    <t>Dismentaling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</si>
  <si>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</si>
  <si>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</si>
  <si>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</si>
  <si>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</si>
  <si>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</si>
  <si>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</si>
  <si>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</si>
  <si>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</si>
  <si>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</si>
  <si>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</si>
  <si>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</si>
  <si>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</si>
  <si>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</si>
  <si>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</si>
  <si>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</si>
  <si>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</si>
  <si>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</si>
  <si>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</si>
  <si>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</si>
  <si>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</si>
  <si>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</si>
  <si>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</si>
  <si>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Date:-31.10.2014</t>
  </si>
  <si>
    <t>Uday Kumar Das, (9431821558) EE BSEIDC, Div.- Saran</t>
  </si>
  <si>
    <t>Sunil Kumar Sinha, (8544126916), E.E. BSEIDC, Div.- Tirhut (West)</t>
  </si>
  <si>
    <t>GF RL-16/10/2014</t>
  </si>
  <si>
    <t>PL-14/10/2014</t>
  </si>
  <si>
    <t>PL-21/10/2014</t>
  </si>
  <si>
    <t>FF LL-14/10/2014</t>
  </si>
  <si>
    <t>GF LL-14/10/2014</t>
  </si>
  <si>
    <t>Kamlesh Kumar, Teka Bigha</t>
  </si>
  <si>
    <t>Mitlesh Kumar, Nawada</t>
  </si>
  <si>
    <t>FF LL-20/10/2014</t>
  </si>
  <si>
    <t>GF RL-30/10/2014</t>
  </si>
  <si>
    <t>GF RL-13/10/2014</t>
  </si>
  <si>
    <t>GF RL-10/10/2014</t>
  </si>
  <si>
    <t>FF LL-27/10/2014</t>
  </si>
  <si>
    <t>GF LL-29/10/2014</t>
  </si>
  <si>
    <t>FF LL-29/10/2014</t>
  </si>
  <si>
    <t>GF RL-17/10/2014</t>
  </si>
  <si>
    <t>FF RL-25/10/2014</t>
  </si>
  <si>
    <t>FF RL-22/10/2014</t>
  </si>
  <si>
    <t>PL-10/10/2014</t>
  </si>
  <si>
    <t>FF LL-30/10/2014</t>
  </si>
  <si>
    <t>PL-30/10/2014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</si>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</sst>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5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/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39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9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0" borderId="1" xfId="0" applyFont="1" applyBorder="1" applyAlignment="1">
      <alignment wrapText="1"/>
    </xf>
    <xf numFmtId="0" fontId="0" fillId="3" borderId="1" xfId="0" applyFill="1" applyBorder="1"/>
    <xf numFmtId="0" fontId="29" fillId="0" borderId="0" xfId="0" applyFont="1"/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5" fillId="3" borderId="1" xfId="1" applyNumberFormat="1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/>
    <xf numFmtId="0" fontId="29" fillId="3" borderId="1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4" fontId="44" fillId="0" borderId="1" xfId="1" applyFont="1" applyFill="1" applyBorder="1" applyAlignment="1">
      <alignment horizontal="center" vertical="center" textRotation="90" wrapText="1"/>
    </xf>
    <xf numFmtId="0" fontId="45" fillId="0" borderId="1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9" fillId="0" borderId="1" xfId="0" applyFont="1" applyFill="1" applyBorder="1" applyAlignment="1">
      <alignment wrapText="1"/>
    </xf>
    <xf numFmtId="0" fontId="29" fillId="3" borderId="4" xfId="0" applyFont="1" applyFill="1" applyBorder="1" applyAlignment="1">
      <alignment wrapText="1"/>
    </xf>
    <xf numFmtId="0" fontId="29" fillId="3" borderId="0" xfId="0" applyFont="1" applyFill="1"/>
    <xf numFmtId="0" fontId="29" fillId="3" borderId="1" xfId="0" applyFont="1" applyFill="1" applyBorder="1" applyAlignment="1">
      <alignment horizontal="center"/>
    </xf>
    <xf numFmtId="0" fontId="29" fillId="3" borderId="5" xfId="0" applyFont="1" applyFill="1" applyBorder="1" applyAlignment="1">
      <alignment wrapText="1"/>
    </xf>
    <xf numFmtId="0" fontId="29" fillId="0" borderId="5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2" fontId="3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10" fillId="2" borderId="7" xfId="0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8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top" wrapText="1"/>
    </xf>
    <xf numFmtId="0" fontId="48" fillId="0" borderId="7" xfId="0" applyFont="1" applyBorder="1" applyAlignment="1">
      <alignment vertical="top" wrapText="1"/>
    </xf>
    <xf numFmtId="0" fontId="48" fillId="2" borderId="5" xfId="0" applyFont="1" applyFill="1" applyBorder="1" applyAlignment="1">
      <alignment vertical="top" wrapText="1"/>
    </xf>
    <xf numFmtId="0" fontId="47" fillId="0" borderId="1" xfId="0" applyFont="1" applyBorder="1" applyAlignment="1">
      <alignment vertical="center"/>
    </xf>
    <xf numFmtId="0" fontId="47" fillId="0" borderId="5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indent="2"/>
    </xf>
    <xf numFmtId="2" fontId="0" fillId="0" borderId="6" xfId="0" applyNumberFormat="1" applyBorder="1" applyAlignment="1">
      <alignment horizontal="left" vertical="center" indent="2"/>
    </xf>
    <xf numFmtId="2" fontId="0" fillId="0" borderId="7" xfId="0" applyNumberFormat="1" applyBorder="1" applyAlignment="1">
      <alignment horizontal="left" vertical="center" indent="2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47" fillId="0" borderId="5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7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/>
    <xf numFmtId="0" fontId="0" fillId="0" borderId="7" xfId="0" applyFont="1" applyBorder="1"/>
    <xf numFmtId="0" fontId="0" fillId="0" borderId="5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13" activePane="bottomRight" state="frozen"/>
      <selection activeCell="A2" sqref="A2"/>
      <selection pane="topRight" activeCell="B2" sqref="B2"/>
      <selection pane="bottomLeft" activeCell="A10" sqref="A10"/>
      <selection pane="bottomRight" activeCell="F17" sqref="F17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4" width="4.28515625" customWidth="1"/>
    <col min="5" max="5" width="4.42578125" customWidth="1"/>
    <col min="6" max="6" width="10.140625" customWidth="1"/>
    <col min="7" max="7" width="4.5703125" customWidth="1"/>
    <col min="8" max="8" width="5.7109375" customWidth="1"/>
    <col min="9" max="9" width="10.28515625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5" width="9.140625" customWidth="1"/>
  </cols>
  <sheetData>
    <row r="2" spans="1:25">
      <c r="A2" s="280" t="s">
        <v>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5">
      <c r="A3" s="299" t="s">
        <v>128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300" t="s">
        <v>587</v>
      </c>
      <c r="W3" s="301"/>
    </row>
    <row r="4" spans="1:25" ht="15" customHeight="1">
      <c r="A4" s="305" t="s">
        <v>0</v>
      </c>
      <c r="B4" s="304" t="s">
        <v>21</v>
      </c>
      <c r="C4" s="304" t="s">
        <v>22</v>
      </c>
      <c r="D4" s="292" t="s">
        <v>29</v>
      </c>
      <c r="E4" s="293"/>
      <c r="F4" s="294"/>
      <c r="G4" s="292" t="s">
        <v>25</v>
      </c>
      <c r="H4" s="293"/>
      <c r="I4" s="294"/>
      <c r="J4" s="289" t="s">
        <v>20</v>
      </c>
      <c r="K4" s="306" t="s">
        <v>15</v>
      </c>
      <c r="L4" s="306"/>
      <c r="M4" s="306"/>
      <c r="N4" s="306"/>
      <c r="O4" s="306"/>
      <c r="P4" s="306"/>
      <c r="Q4" s="306"/>
      <c r="R4" s="307"/>
      <c r="S4" s="308" t="s">
        <v>28</v>
      </c>
      <c r="T4" s="309"/>
      <c r="U4" s="310"/>
      <c r="V4" s="311" t="s">
        <v>50</v>
      </c>
      <c r="W4" s="314" t="s">
        <v>13</v>
      </c>
    </row>
    <row r="5" spans="1:25" ht="18.75" customHeight="1">
      <c r="A5" s="305"/>
      <c r="B5" s="304"/>
      <c r="C5" s="304"/>
      <c r="D5" s="295" t="s">
        <v>23</v>
      </c>
      <c r="E5" s="287" t="s">
        <v>26</v>
      </c>
      <c r="F5" s="287" t="s">
        <v>24</v>
      </c>
      <c r="G5" s="297" t="s">
        <v>23</v>
      </c>
      <c r="H5" s="287" t="s">
        <v>26</v>
      </c>
      <c r="I5" s="287" t="s">
        <v>24</v>
      </c>
      <c r="J5" s="290"/>
      <c r="K5" s="317" t="s">
        <v>14</v>
      </c>
      <c r="L5" s="302" t="s">
        <v>9</v>
      </c>
      <c r="M5" s="297" t="s">
        <v>8</v>
      </c>
      <c r="N5" s="283" t="s">
        <v>16</v>
      </c>
      <c r="O5" s="284"/>
      <c r="P5" s="283" t="s">
        <v>17</v>
      </c>
      <c r="Q5" s="284"/>
      <c r="R5" s="285" t="s">
        <v>12</v>
      </c>
      <c r="S5" s="281" t="s">
        <v>6</v>
      </c>
      <c r="T5" s="281" t="s">
        <v>27</v>
      </c>
      <c r="U5" s="281" t="s">
        <v>7</v>
      </c>
      <c r="V5" s="312"/>
      <c r="W5" s="315"/>
    </row>
    <row r="6" spans="1:25" ht="39.75" customHeight="1">
      <c r="A6" s="305"/>
      <c r="B6" s="304"/>
      <c r="C6" s="304"/>
      <c r="D6" s="296"/>
      <c r="E6" s="288"/>
      <c r="F6" s="288"/>
      <c r="G6" s="298"/>
      <c r="H6" s="288"/>
      <c r="I6" s="288"/>
      <c r="J6" s="291"/>
      <c r="K6" s="318"/>
      <c r="L6" s="303"/>
      <c r="M6" s="298"/>
      <c r="N6" s="5" t="s">
        <v>10</v>
      </c>
      <c r="O6" s="5" t="s">
        <v>11</v>
      </c>
      <c r="P6" s="5" t="s">
        <v>10</v>
      </c>
      <c r="Q6" s="5" t="s">
        <v>11</v>
      </c>
      <c r="R6" s="286"/>
      <c r="S6" s="282"/>
      <c r="T6" s="282"/>
      <c r="U6" s="282"/>
      <c r="V6" s="313"/>
      <c r="W6" s="316"/>
      <c r="Y6" t="s">
        <v>30</v>
      </c>
    </row>
    <row r="7" spans="1:25" ht="54.95" customHeight="1">
      <c r="A7" s="220">
        <v>1</v>
      </c>
      <c r="B7" s="245" t="s">
        <v>573</v>
      </c>
      <c r="C7" s="252" t="s">
        <v>576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220">
        <f>D7-1</f>
        <v>3</v>
      </c>
      <c r="H7" s="6">
        <f>E7-1</f>
        <v>4</v>
      </c>
      <c r="I7" s="220">
        <f>F7-'Patna (East)'!J12</f>
        <v>430.17000000000007</v>
      </c>
      <c r="J7" s="220"/>
      <c r="K7" s="220">
        <f>'Patna (East)'!N13</f>
        <v>0</v>
      </c>
      <c r="L7" s="220">
        <f>'Patna (East)'!O13</f>
        <v>0</v>
      </c>
      <c r="M7" s="220">
        <f>'Patna (East)'!P13</f>
        <v>0</v>
      </c>
      <c r="N7" s="220">
        <f>'Patna (East)'!Q13</f>
        <v>0</v>
      </c>
      <c r="O7" s="220">
        <f>'Patna (East)'!R13</f>
        <v>3</v>
      </c>
      <c r="P7" s="220">
        <f>'Patna (East)'!S13</f>
        <v>0</v>
      </c>
      <c r="Q7" s="220">
        <f>'Patna (East)'!T13</f>
        <v>0</v>
      </c>
      <c r="R7" s="220">
        <f>'Patna (East)'!U13</f>
        <v>1</v>
      </c>
      <c r="S7" s="258">
        <f>'Patna (East)'!M13</f>
        <v>0</v>
      </c>
      <c r="T7" s="247">
        <f t="shared" ref="T7:T12" si="0">K7+L7+M7+N7+O7+P7+Q7+R7</f>
        <v>4</v>
      </c>
      <c r="U7" s="258">
        <f>'Patna (East)'!V13</f>
        <v>0</v>
      </c>
      <c r="V7" s="242">
        <f>'Patna (East)'!W13</f>
        <v>137.54000000000002</v>
      </c>
      <c r="W7" s="244"/>
      <c r="X7" s="4"/>
      <c r="Y7">
        <f>H7-S7-T7-U7</f>
        <v>0</v>
      </c>
    </row>
    <row r="8" spans="1:25" ht="54.95" customHeight="1">
      <c r="A8" s="205">
        <v>2</v>
      </c>
      <c r="B8" s="209" t="s">
        <v>574</v>
      </c>
      <c r="C8" s="253" t="s">
        <v>575</v>
      </c>
      <c r="D8" s="207">
        <f>'Patna (West)'!A10</f>
        <v>3</v>
      </c>
      <c r="E8" s="207">
        <f>'Patna (West)'!E11</f>
        <v>3</v>
      </c>
      <c r="F8" s="207">
        <f>'Patna (West)'!J11</f>
        <v>327.59000000000003</v>
      </c>
      <c r="G8" s="205">
        <f>D8</f>
        <v>3</v>
      </c>
      <c r="H8" s="207">
        <f>E8</f>
        <v>3</v>
      </c>
      <c r="I8" s="205">
        <f>F8</f>
        <v>327.59000000000003</v>
      </c>
      <c r="J8" s="205"/>
      <c r="K8" s="205">
        <f>'Patna (West)'!N11</f>
        <v>0</v>
      </c>
      <c r="L8" s="205">
        <f>'Patna (West)'!O11</f>
        <v>0</v>
      </c>
      <c r="M8" s="205">
        <f>'Patna (West)'!P11</f>
        <v>0</v>
      </c>
      <c r="N8" s="205">
        <f>'Patna (West)'!Q11</f>
        <v>0</v>
      </c>
      <c r="O8" s="205">
        <f>'Patna (West)'!R11</f>
        <v>0</v>
      </c>
      <c r="P8" s="205">
        <f>'Patna (West)'!S11</f>
        <v>0</v>
      </c>
      <c r="Q8" s="205">
        <f>'Patna (West)'!T11</f>
        <v>0</v>
      </c>
      <c r="R8" s="205">
        <f>'Patna (West)'!U11</f>
        <v>0</v>
      </c>
      <c r="S8" s="226">
        <f>'Patna (West)'!M11</f>
        <v>3</v>
      </c>
      <c r="T8" s="247">
        <f t="shared" si="0"/>
        <v>0</v>
      </c>
      <c r="U8" s="226">
        <f>'Patna (West)'!V11</f>
        <v>0</v>
      </c>
      <c r="V8" s="219">
        <f>'Patna (West)'!W11</f>
        <v>0</v>
      </c>
      <c r="W8" s="243"/>
      <c r="X8" s="4"/>
      <c r="Y8">
        <f t="shared" ref="Y8:Y18" si="1">H8-S8-T8-U8</f>
        <v>0</v>
      </c>
    </row>
    <row r="9" spans="1:25" ht="54.95" customHeight="1">
      <c r="A9" s="204">
        <v>3</v>
      </c>
      <c r="B9" s="246" t="s">
        <v>34</v>
      </c>
      <c r="C9" s="254" t="s">
        <v>39</v>
      </c>
      <c r="D9" s="206">
        <f>Magadh!A29</f>
        <v>11</v>
      </c>
      <c r="E9" s="206">
        <f>Magadh!F31</f>
        <v>23</v>
      </c>
      <c r="F9" s="206">
        <f>Magadh!L31</f>
        <v>2503.0100000000002</v>
      </c>
      <c r="G9" s="204">
        <f>D9-1</f>
        <v>10</v>
      </c>
      <c r="H9" s="206">
        <f>E9-3</f>
        <v>20</v>
      </c>
      <c r="I9" s="214">
        <f>F9-(Magadh!L11)</f>
        <v>2162.0700000000002</v>
      </c>
      <c r="J9" s="220"/>
      <c r="K9" s="204">
        <f>Magadh!Q31</f>
        <v>0</v>
      </c>
      <c r="L9" s="204">
        <f>Magadh!R31</f>
        <v>6</v>
      </c>
      <c r="M9" s="204">
        <f>Magadh!S31</f>
        <v>3</v>
      </c>
      <c r="N9" s="204">
        <f>Magadh!T31</f>
        <v>3</v>
      </c>
      <c r="O9" s="204">
        <f>Magadh!U31</f>
        <v>3</v>
      </c>
      <c r="P9" s="204">
        <f>Magadh!V31</f>
        <v>1</v>
      </c>
      <c r="Q9" s="204">
        <f>Magadh!W31</f>
        <v>0</v>
      </c>
      <c r="R9" s="204">
        <f>Magadh!X31</f>
        <v>0</v>
      </c>
      <c r="S9" s="216">
        <f>Magadh!P31</f>
        <v>4</v>
      </c>
      <c r="T9" s="216">
        <f t="shared" si="0"/>
        <v>16</v>
      </c>
      <c r="U9" s="216">
        <f>Magadh!Y31</f>
        <v>0</v>
      </c>
      <c r="V9" s="218">
        <f>Magadh!Z31</f>
        <v>249.12000000000003</v>
      </c>
      <c r="W9" s="204"/>
      <c r="X9" s="4"/>
      <c r="Y9">
        <f t="shared" si="1"/>
        <v>0</v>
      </c>
    </row>
    <row r="10" spans="1:25" ht="54.95" customHeight="1">
      <c r="A10" s="204">
        <v>4</v>
      </c>
      <c r="B10" s="245" t="s">
        <v>35</v>
      </c>
      <c r="C10" s="255" t="s">
        <v>577</v>
      </c>
      <c r="D10" s="206">
        <f>Bhagalpur!A11</f>
        <v>2</v>
      </c>
      <c r="E10" s="206">
        <f>Bhagalpur!E14</f>
        <v>6</v>
      </c>
      <c r="F10" s="210">
        <f>Bhagalpur!J14</f>
        <v>619.07808999999997</v>
      </c>
      <c r="G10" s="204">
        <f>D10</f>
        <v>2</v>
      </c>
      <c r="H10" s="206">
        <f>E10</f>
        <v>6</v>
      </c>
      <c r="I10" s="214">
        <f>F10</f>
        <v>619.07808999999997</v>
      </c>
      <c r="J10" s="220"/>
      <c r="K10" s="204">
        <f>Bhagalpur!O14</f>
        <v>0</v>
      </c>
      <c r="L10" s="204">
        <f>Bhagalpur!P14</f>
        <v>1</v>
      </c>
      <c r="M10" s="204">
        <f>Bhagalpur!Q14</f>
        <v>0</v>
      </c>
      <c r="N10" s="204">
        <f>Bhagalpur!R14</f>
        <v>0</v>
      </c>
      <c r="O10" s="204">
        <f>Bhagalpur!S14</f>
        <v>1</v>
      </c>
      <c r="P10" s="204">
        <f>Bhagalpur!T14</f>
        <v>2</v>
      </c>
      <c r="Q10" s="204">
        <f>Bhagalpur!U14</f>
        <v>0</v>
      </c>
      <c r="R10" s="204">
        <f>Bhagalpur!V14</f>
        <v>0</v>
      </c>
      <c r="S10" s="225">
        <f>Bhagalpur!N14</f>
        <v>2</v>
      </c>
      <c r="T10" s="216">
        <f t="shared" si="0"/>
        <v>4</v>
      </c>
      <c r="U10" s="225">
        <f>Bhagalpur!W14</f>
        <v>0</v>
      </c>
      <c r="V10" s="218">
        <f>Bhagalpur!X14</f>
        <v>129.29000000000002</v>
      </c>
      <c r="W10" s="221"/>
      <c r="X10" s="4"/>
      <c r="Y10">
        <f t="shared" si="1"/>
        <v>0</v>
      </c>
    </row>
    <row r="11" spans="1:25" ht="54.95" customHeight="1">
      <c r="A11" s="204">
        <v>5</v>
      </c>
      <c r="B11" s="245" t="s">
        <v>36</v>
      </c>
      <c r="C11" s="255" t="s">
        <v>40</v>
      </c>
      <c r="D11" s="206">
        <f>Munger!A17</f>
        <v>7</v>
      </c>
      <c r="E11" s="206">
        <f>Munger!E22</f>
        <v>15</v>
      </c>
      <c r="F11" s="206">
        <f>Munger!J22</f>
        <v>1722.77</v>
      </c>
      <c r="G11" s="204">
        <f>D11-4</f>
        <v>3</v>
      </c>
      <c r="H11" s="208">
        <f>E11-11</f>
        <v>4</v>
      </c>
      <c r="I11" s="206">
        <f>F11-(Munger!J10+Munger!J12+Munger!J15+Munger!J17)</f>
        <v>462.69000000000005</v>
      </c>
      <c r="J11" s="220"/>
      <c r="K11" s="204">
        <f>Munger!O22</f>
        <v>0</v>
      </c>
      <c r="L11" s="204">
        <f>Munger!P22</f>
        <v>1</v>
      </c>
      <c r="M11" s="204">
        <f>Munger!Q22</f>
        <v>1</v>
      </c>
      <c r="N11" s="204">
        <f>Munger!R22</f>
        <v>0</v>
      </c>
      <c r="O11" s="204">
        <f>Munger!S22</f>
        <v>0</v>
      </c>
      <c r="P11" s="204">
        <f>Munger!T22</f>
        <v>0</v>
      </c>
      <c r="Q11" s="204">
        <f>Munger!U22</f>
        <v>0</v>
      </c>
      <c r="R11" s="204">
        <f>Munger!V22</f>
        <v>0</v>
      </c>
      <c r="S11" s="216">
        <f>Munger!N22</f>
        <v>2</v>
      </c>
      <c r="T11" s="216">
        <f t="shared" si="0"/>
        <v>2</v>
      </c>
      <c r="U11" s="216">
        <f>Munger!W22</f>
        <v>0</v>
      </c>
      <c r="V11" s="218">
        <f>Munger!X22</f>
        <v>30.72</v>
      </c>
      <c r="W11" s="221"/>
      <c r="X11" s="4"/>
      <c r="Y11">
        <f t="shared" si="1"/>
        <v>0</v>
      </c>
    </row>
    <row r="12" spans="1:25" ht="54.95" customHeight="1">
      <c r="A12" s="204">
        <v>6</v>
      </c>
      <c r="B12" s="246" t="s">
        <v>54</v>
      </c>
      <c r="C12" s="255" t="s">
        <v>47</v>
      </c>
      <c r="D12" s="206">
        <f>Kosi!E10</f>
        <v>2</v>
      </c>
      <c r="E12" s="204">
        <f>Kosi!A9</f>
        <v>2</v>
      </c>
      <c r="F12" s="210">
        <f>Kosi!J10</f>
        <v>243.76</v>
      </c>
      <c r="G12" s="204">
        <f t="shared" ref="G12:I13" si="2">D12</f>
        <v>2</v>
      </c>
      <c r="H12" s="206">
        <f t="shared" si="2"/>
        <v>2</v>
      </c>
      <c r="I12" s="214">
        <f t="shared" si="2"/>
        <v>243.76</v>
      </c>
      <c r="J12" s="220"/>
      <c r="K12" s="222">
        <f>Kosi!O10</f>
        <v>0</v>
      </c>
      <c r="L12" s="222">
        <f>Kosi!P10</f>
        <v>0</v>
      </c>
      <c r="M12" s="222">
        <f>Kosi!Q10</f>
        <v>0</v>
      </c>
      <c r="N12" s="222">
        <f>Kosi!R10</f>
        <v>0</v>
      </c>
      <c r="O12" s="222">
        <f>Kosi!S10</f>
        <v>0</v>
      </c>
      <c r="P12" s="222">
        <f>Kosi!T10</f>
        <v>0</v>
      </c>
      <c r="Q12" s="222">
        <f>Kosi!U10</f>
        <v>0</v>
      </c>
      <c r="R12" s="222">
        <f>Kosi!V10</f>
        <v>0</v>
      </c>
      <c r="S12" s="259">
        <f>Kosi!N10</f>
        <v>2</v>
      </c>
      <c r="T12" s="259">
        <f t="shared" si="0"/>
        <v>0</v>
      </c>
      <c r="U12" s="259">
        <f>Kosi!W10</f>
        <v>0</v>
      </c>
      <c r="V12" s="218">
        <f>Kosi!X10</f>
        <v>0</v>
      </c>
      <c r="W12" s="221"/>
      <c r="X12" s="4"/>
      <c r="Y12">
        <f t="shared" si="1"/>
        <v>0</v>
      </c>
    </row>
    <row r="13" spans="1:25" ht="54.95" customHeight="1">
      <c r="A13" s="204">
        <v>7</v>
      </c>
      <c r="B13" s="246" t="s">
        <v>33</v>
      </c>
      <c r="C13" s="255" t="s">
        <v>41</v>
      </c>
      <c r="D13" s="206">
        <f>Purnea!A24</f>
        <v>8</v>
      </c>
      <c r="E13" s="204">
        <f>Purnea!E26</f>
        <v>18</v>
      </c>
      <c r="F13" s="210">
        <f>Purnea!J26</f>
        <v>2229.61</v>
      </c>
      <c r="G13" s="204">
        <f t="shared" si="2"/>
        <v>8</v>
      </c>
      <c r="H13" s="206">
        <f t="shared" si="2"/>
        <v>18</v>
      </c>
      <c r="I13" s="214">
        <f t="shared" si="2"/>
        <v>2229.61</v>
      </c>
      <c r="J13" s="220"/>
      <c r="K13" s="222">
        <f>Purnea!O26</f>
        <v>3</v>
      </c>
      <c r="L13" s="222">
        <f>Purnea!P26</f>
        <v>2</v>
      </c>
      <c r="M13" s="222">
        <f>Purnea!Q26</f>
        <v>2</v>
      </c>
      <c r="N13" s="222">
        <f>Purnea!R26</f>
        <v>2</v>
      </c>
      <c r="O13" s="222">
        <f>Purnea!S26</f>
        <v>3</v>
      </c>
      <c r="P13" s="222">
        <f>Purnea!T26</f>
        <v>1</v>
      </c>
      <c r="Q13" s="222">
        <f>Purnea!U26</f>
        <v>0</v>
      </c>
      <c r="R13" s="222">
        <f>Purnea!V26</f>
        <v>0</v>
      </c>
      <c r="S13" s="223">
        <f>Purnea!N26</f>
        <v>5</v>
      </c>
      <c r="T13" s="216">
        <f t="shared" ref="T13:T16" si="3">K13+L13+M13+N13+O13+P13+Q13+R13</f>
        <v>13</v>
      </c>
      <c r="U13" s="223">
        <f>Purnea!W26</f>
        <v>0</v>
      </c>
      <c r="V13" s="218">
        <f>Purnea!X26</f>
        <v>136.97999999999999</v>
      </c>
      <c r="W13" s="221"/>
      <c r="X13" s="4"/>
      <c r="Y13">
        <f t="shared" si="1"/>
        <v>0</v>
      </c>
    </row>
    <row r="14" spans="1:25" ht="54.95" customHeight="1">
      <c r="A14" s="220">
        <v>8</v>
      </c>
      <c r="B14" s="245" t="s">
        <v>571</v>
      </c>
      <c r="C14" s="256" t="s">
        <v>42</v>
      </c>
      <c r="D14" s="6">
        <f>'Tirhut (East)'!A65</f>
        <v>28</v>
      </c>
      <c r="E14" s="220">
        <f>'Tirhut (East)'!E66</f>
        <v>58</v>
      </c>
      <c r="F14" s="248">
        <f>'Tirhut (East)'!J66</f>
        <v>3999.61</v>
      </c>
      <c r="G14" s="220">
        <f>D14-9</f>
        <v>19</v>
      </c>
      <c r="H14" s="249">
        <f>E14-('Tirhut (East)'!E23+'Tirhut (East)'!E26+'Tirhut (East)'!E31+'Tirhut (East)'!E46+'Tirhut (East)'!E48+'Tirhut (East)'!E50+'Tirhut (East)'!E52+'Tirhut (East)'!E54+'Tirhut (East)'!E57)</f>
        <v>39</v>
      </c>
      <c r="I14" s="250">
        <f>F14</f>
        <v>3999.61</v>
      </c>
      <c r="J14" s="220"/>
      <c r="K14" s="220">
        <f>'Tirhut (East)'!O66</f>
        <v>0</v>
      </c>
      <c r="L14" s="220">
        <f>'Tirhut (East)'!P66</f>
        <v>5</v>
      </c>
      <c r="M14" s="220">
        <f>'Tirhut (East)'!Q66</f>
        <v>1</v>
      </c>
      <c r="N14" s="220">
        <f>'Tirhut (East)'!R66</f>
        <v>1</v>
      </c>
      <c r="O14" s="220">
        <f>'Tirhut (East)'!S66</f>
        <v>4</v>
      </c>
      <c r="P14" s="220">
        <f>'Tirhut (East)'!T66</f>
        <v>2</v>
      </c>
      <c r="Q14" s="220">
        <f>'Tirhut (East)'!U66</f>
        <v>0</v>
      </c>
      <c r="R14" s="220">
        <f>'Tirhut (East)'!V66</f>
        <v>0</v>
      </c>
      <c r="S14" s="247">
        <f>'Tirhut (East)'!N66</f>
        <v>26</v>
      </c>
      <c r="T14" s="247">
        <f>K14+L14+M14+N14+O14+P14+Q14+R14</f>
        <v>13</v>
      </c>
      <c r="U14" s="247">
        <f>'Tirhut (East)'!W66</f>
        <v>0</v>
      </c>
      <c r="V14" s="242">
        <f>'Tirhut (East)'!X66</f>
        <v>315.54000000000002</v>
      </c>
      <c r="W14" s="251"/>
      <c r="X14" s="4"/>
      <c r="Y14">
        <f t="shared" si="1"/>
        <v>0</v>
      </c>
    </row>
    <row r="15" spans="1:25" ht="54.95" customHeight="1">
      <c r="A15" s="205">
        <v>9</v>
      </c>
      <c r="B15" s="209" t="s">
        <v>572</v>
      </c>
      <c r="C15" s="257" t="s">
        <v>589</v>
      </c>
      <c r="D15" s="207">
        <f>'Tirhut (West)'!A24</f>
        <v>7</v>
      </c>
      <c r="E15" s="205">
        <f>'Tirhut (West)'!E27</f>
        <v>19</v>
      </c>
      <c r="F15" s="211">
        <f>'Tirhut (West)'!J27</f>
        <v>475.19</v>
      </c>
      <c r="G15" s="205">
        <f>D15-2</f>
        <v>5</v>
      </c>
      <c r="H15" s="213">
        <f>E15-('Tirhut (West)'!E9+'Tirhut (West)'!E15)</f>
        <v>13</v>
      </c>
      <c r="I15" s="215">
        <f>F15-('Tirhut (West)'!J8+'Tirhut (West)'!J12)</f>
        <v>236.67</v>
      </c>
      <c r="J15" s="205"/>
      <c r="K15" s="205">
        <f>'Tirhut (West)'!O27</f>
        <v>0</v>
      </c>
      <c r="L15" s="205">
        <f>'Tirhut (West)'!P27</f>
        <v>0</v>
      </c>
      <c r="M15" s="205">
        <f>'Tirhut (West)'!Q27</f>
        <v>0</v>
      </c>
      <c r="N15" s="205">
        <f>'Tirhut (West)'!R27</f>
        <v>0</v>
      </c>
      <c r="O15" s="205">
        <f>'Tirhut (West)'!S27</f>
        <v>0</v>
      </c>
      <c r="P15" s="205">
        <f>'Tirhut (West)'!T27</f>
        <v>0</v>
      </c>
      <c r="Q15" s="205">
        <f>'Tirhut (West)'!U27</f>
        <v>0</v>
      </c>
      <c r="R15" s="205">
        <f>'Tirhut (West)'!V27</f>
        <v>0</v>
      </c>
      <c r="S15" s="217">
        <f>'Tirhut (West)'!N27</f>
        <v>13</v>
      </c>
      <c r="T15" s="247">
        <f>K15+L15+M15+N15+O15+P15+Q15+R15</f>
        <v>0</v>
      </c>
      <c r="U15" s="217">
        <f>'Tirhut (West)'!W27</f>
        <v>0</v>
      </c>
      <c r="V15" s="219">
        <f>'Tirhut (West)'!X27</f>
        <v>0</v>
      </c>
      <c r="W15" s="241"/>
      <c r="X15" s="4"/>
      <c r="Y15">
        <f t="shared" si="1"/>
        <v>0</v>
      </c>
    </row>
    <row r="16" spans="1:25" ht="54.95" customHeight="1">
      <c r="A16" s="204">
        <v>10</v>
      </c>
      <c r="B16" s="246" t="s">
        <v>37</v>
      </c>
      <c r="C16" s="254" t="s">
        <v>570</v>
      </c>
      <c r="D16" s="206">
        <f>Darbhanga!A12</f>
        <v>5</v>
      </c>
      <c r="E16" s="204">
        <f>Darbhanga!E15</f>
        <v>7</v>
      </c>
      <c r="F16" s="210">
        <f>Darbhanga!J15</f>
        <v>818.59999999999991</v>
      </c>
      <c r="G16" s="204">
        <f>D16-2</f>
        <v>3</v>
      </c>
      <c r="H16" s="212">
        <f>E16-2</f>
        <v>5</v>
      </c>
      <c r="I16" s="214">
        <f>F16-(Darbhanga!J10+Darbhanga!J11)</f>
        <v>589.69999999999993</v>
      </c>
      <c r="J16" s="220"/>
      <c r="K16" s="204">
        <f>Darbhanga!O15</f>
        <v>0</v>
      </c>
      <c r="L16" s="204">
        <f>Darbhanga!P15</f>
        <v>3</v>
      </c>
      <c r="M16" s="204">
        <f>Darbhanga!Q15</f>
        <v>0</v>
      </c>
      <c r="N16" s="204">
        <f>Darbhanga!R15</f>
        <v>0</v>
      </c>
      <c r="O16" s="204">
        <f>Darbhanga!S15</f>
        <v>0</v>
      </c>
      <c r="P16" s="204">
        <f>Darbhanga!T15</f>
        <v>0</v>
      </c>
      <c r="Q16" s="204">
        <f>Darbhanga!U15</f>
        <v>0</v>
      </c>
      <c r="R16" s="204">
        <f>Darbhanga!V15</f>
        <v>0</v>
      </c>
      <c r="S16" s="216">
        <f>Darbhanga!N15</f>
        <v>2</v>
      </c>
      <c r="T16" s="216">
        <f t="shared" si="3"/>
        <v>3</v>
      </c>
      <c r="U16" s="216">
        <f>Darbhanga!W15</f>
        <v>0</v>
      </c>
      <c r="V16" s="218">
        <f>Darbhanga!X15</f>
        <v>0</v>
      </c>
      <c r="W16" s="224"/>
      <c r="X16" s="4"/>
      <c r="Y16">
        <f t="shared" si="1"/>
        <v>0</v>
      </c>
    </row>
    <row r="17" spans="1:25" ht="54.95" customHeight="1">
      <c r="A17" s="204">
        <v>11</v>
      </c>
      <c r="B17" s="246" t="s">
        <v>38</v>
      </c>
      <c r="C17" s="255" t="s">
        <v>588</v>
      </c>
      <c r="D17" s="206">
        <f>Saran!A76</f>
        <v>33</v>
      </c>
      <c r="E17" s="204">
        <f>Saran!E78</f>
        <v>70</v>
      </c>
      <c r="F17" s="210">
        <f>Saran!J78</f>
        <v>7983.2999999999993</v>
      </c>
      <c r="G17" s="204">
        <f>D17-1</f>
        <v>32</v>
      </c>
      <c r="H17" s="206">
        <f>E17-1</f>
        <v>69</v>
      </c>
      <c r="I17" s="214">
        <f>F17</f>
        <v>7983.2999999999993</v>
      </c>
      <c r="J17" s="220"/>
      <c r="K17" s="204">
        <f>Saran!O78</f>
        <v>4</v>
      </c>
      <c r="L17" s="204">
        <f>Saran!P78</f>
        <v>14</v>
      </c>
      <c r="M17" s="204">
        <f>Saran!Q78</f>
        <v>20</v>
      </c>
      <c r="N17" s="204">
        <f>Saran!R78</f>
        <v>4</v>
      </c>
      <c r="O17" s="204">
        <f>Saran!S78</f>
        <v>5</v>
      </c>
      <c r="P17" s="204">
        <f>Saran!T78</f>
        <v>1</v>
      </c>
      <c r="Q17" s="204">
        <f>Saran!U78</f>
        <v>2</v>
      </c>
      <c r="R17" s="204">
        <f>Saran!V78</f>
        <v>0</v>
      </c>
      <c r="S17" s="216">
        <f>Saran!N78</f>
        <v>19</v>
      </c>
      <c r="T17" s="216">
        <f>K17+L17+M17+N17+O17+P17+Q17+R17</f>
        <v>50</v>
      </c>
      <c r="U17" s="216">
        <f>Saran!W78</f>
        <v>0</v>
      </c>
      <c r="V17" s="218">
        <f>Saran!X78</f>
        <v>1036.46</v>
      </c>
      <c r="W17" s="221"/>
      <c r="X17" s="4"/>
      <c r="Y17">
        <f t="shared" si="1"/>
        <v>0</v>
      </c>
    </row>
    <row r="18" spans="1:25" ht="24" customHeight="1">
      <c r="A18" s="278" t="s">
        <v>560</v>
      </c>
      <c r="B18" s="279"/>
      <c r="C18" s="279"/>
      <c r="D18" s="8">
        <f>SUM(D7:D17)</f>
        <v>110</v>
      </c>
      <c r="E18" s="8">
        <f t="shared" ref="E18:V18" si="4">SUM(E7:E17)</f>
        <v>226</v>
      </c>
      <c r="F18" s="15">
        <f t="shared" si="4"/>
        <v>21465.59809</v>
      </c>
      <c r="G18" s="8">
        <f t="shared" si="4"/>
        <v>90</v>
      </c>
      <c r="H18" s="8">
        <f t="shared" si="4"/>
        <v>183</v>
      </c>
      <c r="I18" s="15">
        <f t="shared" si="4"/>
        <v>19284.248090000001</v>
      </c>
      <c r="J18" s="8">
        <f t="shared" si="4"/>
        <v>0</v>
      </c>
      <c r="K18" s="8">
        <f t="shared" si="4"/>
        <v>7</v>
      </c>
      <c r="L18" s="8">
        <f t="shared" si="4"/>
        <v>32</v>
      </c>
      <c r="M18" s="8">
        <f t="shared" si="4"/>
        <v>27</v>
      </c>
      <c r="N18" s="8">
        <f t="shared" si="4"/>
        <v>10</v>
      </c>
      <c r="O18" s="8">
        <f t="shared" si="4"/>
        <v>19</v>
      </c>
      <c r="P18" s="8">
        <f t="shared" si="4"/>
        <v>7</v>
      </c>
      <c r="Q18" s="8">
        <f t="shared" si="4"/>
        <v>2</v>
      </c>
      <c r="R18" s="8">
        <f t="shared" si="4"/>
        <v>1</v>
      </c>
      <c r="S18" s="8">
        <f t="shared" si="4"/>
        <v>78</v>
      </c>
      <c r="T18" s="8">
        <f t="shared" si="4"/>
        <v>105</v>
      </c>
      <c r="U18" s="8">
        <f t="shared" si="4"/>
        <v>0</v>
      </c>
      <c r="V18" s="15">
        <f t="shared" si="4"/>
        <v>2035.65</v>
      </c>
      <c r="W18" s="7"/>
      <c r="Y18">
        <f t="shared" si="1"/>
        <v>0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15748031496063" right="0.118110236220472" top="0.5" bottom="0.44" header="0.118110236220472" footer="0.118110236220472"/>
  <pageSetup scale="87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8" activePane="bottomLeft" state="frozen"/>
      <selection pane="bottomLeft" activeCell="A5" sqref="A5:A7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6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</cols>
  <sheetData>
    <row r="1" spans="1:25">
      <c r="A1" s="425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16.5" customHeight="1">
      <c r="A2" s="427" t="str">
        <f>'Patna (West)'!A2</f>
        <v>Progress Report for the construction of HSS ( Sanc. Year 2012 - 13 )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82"/>
    </row>
    <row r="3" spans="1:25">
      <c r="A3" s="338" t="s">
        <v>586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40"/>
      <c r="X3" s="341" t="str">
        <f>Summary!V3</f>
        <v>Date:-31.10.2014</v>
      </c>
      <c r="Y3" s="342"/>
    </row>
    <row r="4" spans="1:25" ht="15" customHeight="1">
      <c r="A4" s="395" t="s">
        <v>49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483"/>
    </row>
    <row r="5" spans="1:25" ht="18" customHeight="1">
      <c r="A5" s="319" t="s">
        <v>0</v>
      </c>
      <c r="B5" s="319" t="s">
        <v>1</v>
      </c>
      <c r="C5" s="385" t="s">
        <v>2</v>
      </c>
      <c r="D5" s="319" t="s">
        <v>3</v>
      </c>
      <c r="E5" s="319" t="s">
        <v>0</v>
      </c>
      <c r="F5" s="385" t="s">
        <v>4</v>
      </c>
      <c r="G5" s="385" t="s">
        <v>5</v>
      </c>
      <c r="H5" s="319" t="s">
        <v>5</v>
      </c>
      <c r="I5" s="319" t="s">
        <v>61</v>
      </c>
      <c r="J5" s="319" t="s">
        <v>60</v>
      </c>
      <c r="K5" s="319" t="s">
        <v>31</v>
      </c>
      <c r="L5" s="319" t="s">
        <v>19</v>
      </c>
      <c r="M5" s="319" t="s">
        <v>32</v>
      </c>
      <c r="N5" s="456" t="s">
        <v>15</v>
      </c>
      <c r="O5" s="457"/>
      <c r="P5" s="457"/>
      <c r="Q5" s="457"/>
      <c r="R5" s="457"/>
      <c r="S5" s="457"/>
      <c r="T5" s="457"/>
      <c r="U5" s="457"/>
      <c r="V5" s="457"/>
      <c r="W5" s="458"/>
      <c r="X5" s="319" t="s">
        <v>20</v>
      </c>
      <c r="Y5" s="421" t="s">
        <v>13</v>
      </c>
    </row>
    <row r="6" spans="1:25" ht="29.25" customHeight="1">
      <c r="A6" s="320"/>
      <c r="B6" s="320"/>
      <c r="C6" s="455"/>
      <c r="D6" s="320"/>
      <c r="E6" s="320"/>
      <c r="F6" s="455"/>
      <c r="G6" s="455"/>
      <c r="H6" s="320"/>
      <c r="I6" s="320"/>
      <c r="J6" s="320"/>
      <c r="K6" s="320"/>
      <c r="L6" s="320"/>
      <c r="M6" s="320"/>
      <c r="N6" s="386" t="s">
        <v>6</v>
      </c>
      <c r="O6" s="388" t="s">
        <v>14</v>
      </c>
      <c r="P6" s="405" t="s">
        <v>9</v>
      </c>
      <c r="Q6" s="319" t="s">
        <v>8</v>
      </c>
      <c r="R6" s="488" t="s">
        <v>16</v>
      </c>
      <c r="S6" s="489"/>
      <c r="T6" s="490" t="s">
        <v>17</v>
      </c>
      <c r="U6" s="491"/>
      <c r="V6" s="406" t="s">
        <v>12</v>
      </c>
      <c r="W6" s="406" t="s">
        <v>7</v>
      </c>
      <c r="X6" s="320"/>
      <c r="Y6" s="422"/>
    </row>
    <row r="7" spans="1:25" ht="27.75" customHeight="1">
      <c r="A7" s="321"/>
      <c r="B7" s="321"/>
      <c r="C7" s="484"/>
      <c r="D7" s="321"/>
      <c r="E7" s="321"/>
      <c r="F7" s="484"/>
      <c r="G7" s="484"/>
      <c r="H7" s="321"/>
      <c r="I7" s="321"/>
      <c r="J7" s="321"/>
      <c r="K7" s="321"/>
      <c r="L7" s="321"/>
      <c r="M7" s="321"/>
      <c r="N7" s="485"/>
      <c r="O7" s="486"/>
      <c r="P7" s="487"/>
      <c r="Q7" s="321"/>
      <c r="R7" s="25" t="s">
        <v>10</v>
      </c>
      <c r="S7" s="25" t="s">
        <v>11</v>
      </c>
      <c r="T7" s="25" t="s">
        <v>10</v>
      </c>
      <c r="U7" s="25" t="s">
        <v>11</v>
      </c>
      <c r="V7" s="492"/>
      <c r="W7" s="492"/>
      <c r="X7" s="321"/>
      <c r="Y7" s="423"/>
    </row>
    <row r="8" spans="1:25" ht="16.5">
      <c r="A8" s="329">
        <v>1</v>
      </c>
      <c r="B8" s="508" t="s">
        <v>352</v>
      </c>
      <c r="C8" s="500" t="s">
        <v>353</v>
      </c>
      <c r="D8" s="500" t="s">
        <v>86</v>
      </c>
      <c r="E8" s="83">
        <v>1</v>
      </c>
      <c r="F8" s="260" t="s">
        <v>354</v>
      </c>
      <c r="G8" s="498" t="s">
        <v>95</v>
      </c>
      <c r="H8" s="1"/>
      <c r="I8" s="1"/>
      <c r="J8" s="329">
        <v>238.52</v>
      </c>
      <c r="K8" s="40"/>
      <c r="L8" s="1"/>
      <c r="M8" s="66"/>
      <c r="N8" s="4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3">
      <c r="A9" s="330"/>
      <c r="B9" s="508"/>
      <c r="C9" s="501"/>
      <c r="D9" s="501"/>
      <c r="E9" s="83">
        <v>2</v>
      </c>
      <c r="F9" s="260" t="s">
        <v>355</v>
      </c>
      <c r="G9" s="511"/>
      <c r="H9" s="1"/>
      <c r="I9" s="1"/>
      <c r="J9" s="330"/>
      <c r="K9" s="40"/>
      <c r="L9" s="1"/>
      <c r="M9" s="66"/>
      <c r="N9" s="40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>
      <c r="A10" s="329">
        <v>2</v>
      </c>
      <c r="B10" s="508" t="s">
        <v>356</v>
      </c>
      <c r="C10" s="502" t="s">
        <v>357</v>
      </c>
      <c r="D10" s="502" t="s">
        <v>358</v>
      </c>
      <c r="E10" s="83">
        <v>1</v>
      </c>
      <c r="F10" s="260" t="s">
        <v>359</v>
      </c>
      <c r="G10" s="498" t="s">
        <v>569</v>
      </c>
      <c r="H10" s="1"/>
      <c r="I10" s="1"/>
      <c r="J10" s="325">
        <v>236.67</v>
      </c>
      <c r="K10" s="40"/>
      <c r="L10" s="1"/>
      <c r="M10" s="66"/>
      <c r="N10" s="40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>
      <c r="A11" s="330"/>
      <c r="B11" s="508"/>
      <c r="C11" s="502"/>
      <c r="D11" s="502"/>
      <c r="E11" s="83">
        <v>2</v>
      </c>
      <c r="F11" s="260" t="s">
        <v>360</v>
      </c>
      <c r="G11" s="511"/>
      <c r="H11" s="1"/>
      <c r="I11" s="1"/>
      <c r="J11" s="326"/>
      <c r="K11" s="40"/>
      <c r="L11" s="1"/>
      <c r="M11" s="66"/>
      <c r="N11" s="40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>
      <c r="A12" s="382">
        <v>3</v>
      </c>
      <c r="B12" s="508" t="s">
        <v>361</v>
      </c>
      <c r="C12" s="502" t="s">
        <v>357</v>
      </c>
      <c r="D12" s="502" t="s">
        <v>84</v>
      </c>
      <c r="E12" s="83">
        <v>1</v>
      </c>
      <c r="F12" s="260" t="s">
        <v>362</v>
      </c>
      <c r="G12" s="360" t="s">
        <v>95</v>
      </c>
      <c r="H12" s="1"/>
      <c r="I12" s="1"/>
      <c r="J12" s="325"/>
      <c r="K12" s="40"/>
      <c r="L12" s="1"/>
      <c r="M12" s="66"/>
      <c r="N12" s="4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435"/>
      <c r="B13" s="508"/>
      <c r="C13" s="502"/>
      <c r="D13" s="502"/>
      <c r="E13" s="83">
        <v>2</v>
      </c>
      <c r="F13" s="260" t="s">
        <v>363</v>
      </c>
      <c r="G13" s="361"/>
      <c r="H13" s="1"/>
      <c r="I13" s="1"/>
      <c r="J13" s="480"/>
      <c r="K13" s="40"/>
      <c r="L13" s="1"/>
      <c r="M13" s="66"/>
      <c r="N13" s="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>
      <c r="A14" s="435"/>
      <c r="B14" s="508"/>
      <c r="C14" s="502"/>
      <c r="D14" s="262" t="s">
        <v>364</v>
      </c>
      <c r="E14" s="83">
        <v>3</v>
      </c>
      <c r="F14" s="260" t="s">
        <v>365</v>
      </c>
      <c r="G14" s="361"/>
      <c r="H14" s="1"/>
      <c r="I14" s="1"/>
      <c r="J14" s="480"/>
      <c r="K14" s="40"/>
      <c r="L14" s="1"/>
      <c r="M14" s="66"/>
      <c r="N14" s="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>
      <c r="A15" s="383"/>
      <c r="B15" s="508"/>
      <c r="C15" s="502"/>
      <c r="D15" s="262"/>
      <c r="E15" s="83">
        <v>4</v>
      </c>
      <c r="F15" s="260" t="s">
        <v>366</v>
      </c>
      <c r="G15" s="362"/>
      <c r="H15" s="1"/>
      <c r="I15" s="1"/>
      <c r="J15" s="326"/>
      <c r="K15" s="40"/>
      <c r="L15" s="1"/>
      <c r="M15" s="66"/>
      <c r="N15" s="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>
      <c r="A16" s="382">
        <v>4</v>
      </c>
      <c r="B16" s="508" t="s">
        <v>367</v>
      </c>
      <c r="C16" s="502" t="s">
        <v>357</v>
      </c>
      <c r="D16" s="502" t="s">
        <v>80</v>
      </c>
      <c r="E16" s="83">
        <v>1</v>
      </c>
      <c r="F16" s="260" t="s">
        <v>368</v>
      </c>
      <c r="G16" s="510" t="s">
        <v>385</v>
      </c>
      <c r="H16" s="1"/>
      <c r="I16" s="1"/>
      <c r="J16" s="325"/>
      <c r="K16" s="40"/>
      <c r="L16" s="1"/>
      <c r="M16" s="66"/>
      <c r="N16" s="40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6.25" customHeight="1">
      <c r="A17" s="383"/>
      <c r="B17" s="508"/>
      <c r="C17" s="502"/>
      <c r="D17" s="502"/>
      <c r="E17" s="83">
        <v>2</v>
      </c>
      <c r="F17" s="260" t="s">
        <v>369</v>
      </c>
      <c r="G17" s="510"/>
      <c r="H17" s="1"/>
      <c r="I17" s="1"/>
      <c r="J17" s="326"/>
      <c r="K17" s="40"/>
      <c r="L17" s="1"/>
      <c r="M17" s="66"/>
      <c r="N17" s="40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>
      <c r="A18" s="382">
        <v>5</v>
      </c>
      <c r="B18" s="508" t="s">
        <v>370</v>
      </c>
      <c r="C18" s="502" t="s">
        <v>357</v>
      </c>
      <c r="D18" s="262" t="s">
        <v>85</v>
      </c>
      <c r="E18" s="83">
        <v>1</v>
      </c>
      <c r="F18" s="260" t="s">
        <v>371</v>
      </c>
      <c r="G18" s="509" t="s">
        <v>386</v>
      </c>
      <c r="H18" s="1"/>
      <c r="I18" s="1"/>
      <c r="J18" s="325"/>
      <c r="K18" s="40"/>
      <c r="L18" s="1"/>
      <c r="M18" s="66"/>
      <c r="N18" s="40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>
      <c r="A19" s="435"/>
      <c r="B19" s="508"/>
      <c r="C19" s="502"/>
      <c r="D19" s="262" t="s">
        <v>78</v>
      </c>
      <c r="E19" s="83">
        <v>2</v>
      </c>
      <c r="F19" s="260" t="s">
        <v>372</v>
      </c>
      <c r="G19" s="509"/>
      <c r="H19" s="1"/>
      <c r="I19" s="1"/>
      <c r="J19" s="480"/>
      <c r="K19" s="40"/>
      <c r="L19" s="1"/>
      <c r="M19" s="66"/>
      <c r="N19" s="40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>
      <c r="A20" s="383"/>
      <c r="B20" s="508"/>
      <c r="C20" s="502"/>
      <c r="D20" s="262" t="s">
        <v>81</v>
      </c>
      <c r="E20" s="83">
        <v>3</v>
      </c>
      <c r="F20" s="260" t="s">
        <v>373</v>
      </c>
      <c r="G20" s="509"/>
      <c r="H20" s="1"/>
      <c r="I20" s="1"/>
      <c r="J20" s="326"/>
      <c r="K20" s="40"/>
      <c r="L20" s="1"/>
      <c r="M20" s="66"/>
      <c r="N20" s="40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>
      <c r="A21" s="382">
        <v>6</v>
      </c>
      <c r="B21" s="508" t="s">
        <v>374</v>
      </c>
      <c r="C21" s="502" t="s">
        <v>357</v>
      </c>
      <c r="D21" s="502" t="s">
        <v>82</v>
      </c>
      <c r="E21" s="83">
        <v>1</v>
      </c>
      <c r="F21" s="260" t="s">
        <v>375</v>
      </c>
      <c r="G21" s="509" t="s">
        <v>384</v>
      </c>
      <c r="H21" s="1"/>
      <c r="I21" s="1"/>
      <c r="J21" s="325"/>
      <c r="K21" s="40"/>
      <c r="L21" s="1"/>
      <c r="M21" s="66"/>
      <c r="N21" s="40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>
      <c r="A22" s="435"/>
      <c r="B22" s="508"/>
      <c r="C22" s="502"/>
      <c r="D22" s="502"/>
      <c r="E22" s="83">
        <v>2</v>
      </c>
      <c r="F22" s="260" t="s">
        <v>376</v>
      </c>
      <c r="G22" s="509"/>
      <c r="H22" s="1"/>
      <c r="I22" s="1"/>
      <c r="J22" s="480"/>
      <c r="K22" s="40"/>
      <c r="L22" s="1"/>
      <c r="M22" s="66"/>
      <c r="N22" s="40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383"/>
      <c r="B23" s="508"/>
      <c r="C23" s="502"/>
      <c r="D23" s="262" t="s">
        <v>377</v>
      </c>
      <c r="E23" s="83">
        <v>3</v>
      </c>
      <c r="F23" s="260" t="s">
        <v>378</v>
      </c>
      <c r="G23" s="509"/>
      <c r="H23" s="1"/>
      <c r="I23" s="1"/>
      <c r="J23" s="326"/>
      <c r="K23" s="40"/>
      <c r="L23" s="1"/>
      <c r="M23" s="66"/>
      <c r="N23" s="40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>
      <c r="A24" s="382">
        <v>7</v>
      </c>
      <c r="B24" s="508" t="s">
        <v>379</v>
      </c>
      <c r="C24" s="502" t="s">
        <v>357</v>
      </c>
      <c r="D24" s="502" t="s">
        <v>83</v>
      </c>
      <c r="E24" s="83">
        <v>1</v>
      </c>
      <c r="F24" s="260" t="s">
        <v>380</v>
      </c>
      <c r="G24" s="509" t="s">
        <v>381</v>
      </c>
      <c r="H24" s="1"/>
      <c r="I24" s="1"/>
      <c r="J24" s="325"/>
      <c r="K24" s="40"/>
      <c r="L24" s="1"/>
      <c r="M24" s="66"/>
      <c r="N24" s="40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>
      <c r="A25" s="435"/>
      <c r="B25" s="508"/>
      <c r="C25" s="502"/>
      <c r="D25" s="502"/>
      <c r="E25" s="83">
        <v>2</v>
      </c>
      <c r="F25" s="260" t="s">
        <v>382</v>
      </c>
      <c r="G25" s="509"/>
      <c r="H25" s="1"/>
      <c r="I25" s="1"/>
      <c r="J25" s="480"/>
      <c r="K25" s="40"/>
      <c r="L25" s="1"/>
      <c r="M25" s="66"/>
      <c r="N25" s="40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>
      <c r="A26" s="383"/>
      <c r="B26" s="508"/>
      <c r="C26" s="502"/>
      <c r="D26" s="262" t="s">
        <v>79</v>
      </c>
      <c r="E26" s="83">
        <v>3</v>
      </c>
      <c r="F26" s="260" t="s">
        <v>383</v>
      </c>
      <c r="G26" s="509"/>
      <c r="H26" s="1"/>
      <c r="I26" s="1"/>
      <c r="J26" s="326"/>
      <c r="K26" s="40"/>
      <c r="L26" s="1"/>
      <c r="M26" s="66"/>
      <c r="N26" s="40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2" customFormat="1" ht="25.5" customHeight="1">
      <c r="A27" s="508" t="s">
        <v>58</v>
      </c>
      <c r="B27" s="508"/>
      <c r="C27" s="508"/>
      <c r="D27" s="508"/>
      <c r="E27" s="29">
        <f>E9+E11+E15+E17+E20+E23+E26</f>
        <v>19</v>
      </c>
      <c r="F27" s="66"/>
      <c r="G27" s="22"/>
      <c r="H27" s="66"/>
      <c r="I27" s="66"/>
      <c r="J27" s="124">
        <f>SUM(J8:J26)</f>
        <v>475.19</v>
      </c>
      <c r="K27" s="66"/>
      <c r="L27" s="66"/>
      <c r="M27" s="66"/>
      <c r="N27" s="66">
        <f t="shared" ref="N27:X27" si="0">SUM(N8:N26)</f>
        <v>13</v>
      </c>
      <c r="O27" s="159">
        <f t="shared" si="0"/>
        <v>0</v>
      </c>
      <c r="P27" s="159">
        <f t="shared" si="0"/>
        <v>0</v>
      </c>
      <c r="Q27" s="159">
        <f t="shared" si="0"/>
        <v>0</v>
      </c>
      <c r="R27" s="159">
        <f t="shared" si="0"/>
        <v>0</v>
      </c>
      <c r="S27" s="159">
        <f t="shared" si="0"/>
        <v>0</v>
      </c>
      <c r="T27" s="159">
        <f t="shared" si="0"/>
        <v>0</v>
      </c>
      <c r="U27" s="159">
        <f t="shared" si="0"/>
        <v>0</v>
      </c>
      <c r="V27" s="159">
        <f t="shared" si="0"/>
        <v>0</v>
      </c>
      <c r="W27" s="159">
        <f t="shared" si="0"/>
        <v>0</v>
      </c>
      <c r="X27" s="159">
        <f t="shared" si="0"/>
        <v>0</v>
      </c>
      <c r="Y27" s="66"/>
    </row>
  </sheetData>
  <mergeCells count="71">
    <mergeCell ref="A18:A20"/>
    <mergeCell ref="B18:B20"/>
    <mergeCell ref="C18:C20"/>
    <mergeCell ref="G18:G20"/>
    <mergeCell ref="A8:A9"/>
    <mergeCell ref="B8:B9"/>
    <mergeCell ref="C8:C9"/>
    <mergeCell ref="D8:D9"/>
    <mergeCell ref="A10:A11"/>
    <mergeCell ref="B10:B11"/>
    <mergeCell ref="C10:C11"/>
    <mergeCell ref="D10:D11"/>
    <mergeCell ref="I5:I7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X3:Y3"/>
    <mergeCell ref="H5:H7"/>
    <mergeCell ref="A24:A26"/>
    <mergeCell ref="B24:B26"/>
    <mergeCell ref="C24:C26"/>
    <mergeCell ref="D24:D25"/>
    <mergeCell ref="G24:G26"/>
    <mergeCell ref="G8:G9"/>
    <mergeCell ref="G10:G11"/>
    <mergeCell ref="G12:G15"/>
    <mergeCell ref="J21:J23"/>
    <mergeCell ref="J24:J26"/>
    <mergeCell ref="J8:J9"/>
    <mergeCell ref="J10:J11"/>
    <mergeCell ref="J12:J15"/>
    <mergeCell ref="J16:J17"/>
    <mergeCell ref="J18:J20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  <mergeCell ref="G21:G23"/>
    <mergeCell ref="G16:G17"/>
  </mergeCells>
  <pageMargins left="0.12" right="0.05" top="0.13" bottom="0.13" header="0.13" footer="0.13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4" zoomScaleSheetLayoutView="74" workbookViewId="0">
      <pane ySplit="7" topLeftCell="A8" activePane="bottomLeft" state="frozen"/>
      <selection pane="bottomLeft" activeCell="A5" sqref="A5:A7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6.5703125" style="30" bestFit="1" customWidth="1"/>
    <col min="5" max="5" width="4" customWidth="1"/>
    <col min="6" max="6" width="29" bestFit="1" customWidth="1"/>
    <col min="7" max="7" width="23.2851562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30" hidden="1" customWidth="1"/>
    <col min="13" max="13" width="10.7109375" customWidth="1"/>
    <col min="14" max="14" width="2.42578125" customWidth="1"/>
    <col min="15" max="23" width="5.7109375" customWidth="1"/>
    <col min="25" max="25" width="13.7109375" style="14" customWidth="1"/>
  </cols>
  <sheetData>
    <row r="1" spans="1:25">
      <c r="A1" s="424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15" customHeight="1">
      <c r="A2" s="473" t="str">
        <f>'Patna (West)'!A2</f>
        <v>Progress Report for the construction of HSS ( Sanc. Year 2012 - 13 )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1:25">
      <c r="A3" s="426" t="s">
        <v>51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384" t="str">
        <f>Summary!V3</f>
        <v>Date:-31.10.2014</v>
      </c>
      <c r="Y3" s="384"/>
    </row>
    <row r="4" spans="1:25" ht="25.5" customHeight="1">
      <c r="A4" s="395" t="s">
        <v>615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</row>
    <row r="5" spans="1:25" ht="18" customHeight="1">
      <c r="A5" s="327" t="s">
        <v>0</v>
      </c>
      <c r="B5" s="327" t="s">
        <v>1</v>
      </c>
      <c r="C5" s="328" t="s">
        <v>2</v>
      </c>
      <c r="D5" s="327" t="s">
        <v>3</v>
      </c>
      <c r="E5" s="327" t="s">
        <v>0</v>
      </c>
      <c r="F5" s="328" t="s">
        <v>4</v>
      </c>
      <c r="G5" s="32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96</v>
      </c>
      <c r="M5" s="319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9" t="s">
        <v>20</v>
      </c>
      <c r="Y5" s="319" t="s">
        <v>13</v>
      </c>
    </row>
    <row r="6" spans="1:25" ht="29.25" customHeight="1">
      <c r="A6" s="327"/>
      <c r="B6" s="327"/>
      <c r="C6" s="328"/>
      <c r="D6" s="327"/>
      <c r="E6" s="327"/>
      <c r="F6" s="328"/>
      <c r="G6" s="327"/>
      <c r="H6" s="320"/>
      <c r="I6" s="327"/>
      <c r="J6" s="320"/>
      <c r="K6" s="320"/>
      <c r="L6" s="327"/>
      <c r="M6" s="320"/>
      <c r="N6" s="350" t="s">
        <v>6</v>
      </c>
      <c r="O6" s="357" t="s">
        <v>14</v>
      </c>
      <c r="P6" s="358" t="s">
        <v>9</v>
      </c>
      <c r="Q6" s="327" t="s">
        <v>8</v>
      </c>
      <c r="R6" s="359" t="s">
        <v>16</v>
      </c>
      <c r="S6" s="359"/>
      <c r="T6" s="350" t="s">
        <v>17</v>
      </c>
      <c r="U6" s="350"/>
      <c r="V6" s="349" t="s">
        <v>12</v>
      </c>
      <c r="W6" s="349" t="s">
        <v>7</v>
      </c>
      <c r="X6" s="320"/>
      <c r="Y6" s="320"/>
    </row>
    <row r="7" spans="1:25" ht="27.75" customHeight="1">
      <c r="A7" s="327"/>
      <c r="B7" s="327"/>
      <c r="C7" s="328"/>
      <c r="D7" s="327"/>
      <c r="E7" s="327"/>
      <c r="F7" s="328"/>
      <c r="G7" s="327"/>
      <c r="H7" s="321"/>
      <c r="I7" s="327"/>
      <c r="J7" s="321"/>
      <c r="K7" s="321"/>
      <c r="L7" s="327"/>
      <c r="M7" s="321"/>
      <c r="N7" s="350"/>
      <c r="O7" s="357"/>
      <c r="P7" s="358"/>
      <c r="Q7" s="327"/>
      <c r="R7" s="17" t="s">
        <v>10</v>
      </c>
      <c r="S7" s="17" t="s">
        <v>11</v>
      </c>
      <c r="T7" s="17" t="s">
        <v>10</v>
      </c>
      <c r="U7" s="17" t="s">
        <v>11</v>
      </c>
      <c r="V7" s="349"/>
      <c r="W7" s="349"/>
      <c r="X7" s="321"/>
      <c r="Y7" s="321"/>
    </row>
    <row r="8" spans="1:25" ht="60">
      <c r="A8" s="87">
        <v>1</v>
      </c>
      <c r="B8" s="29" t="s">
        <v>387</v>
      </c>
      <c r="C8" s="137" t="s">
        <v>388</v>
      </c>
      <c r="D8" s="35" t="s">
        <v>389</v>
      </c>
      <c r="E8" s="66">
        <v>1</v>
      </c>
      <c r="F8" s="71" t="s">
        <v>390</v>
      </c>
      <c r="G8" s="155" t="s">
        <v>391</v>
      </c>
      <c r="J8" s="40">
        <v>124.13</v>
      </c>
      <c r="K8" s="40"/>
      <c r="L8" s="71"/>
      <c r="M8" s="1"/>
      <c r="N8" s="1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2"/>
    </row>
    <row r="9" spans="1:25" ht="51">
      <c r="A9" s="87">
        <v>2</v>
      </c>
      <c r="B9" s="29" t="s">
        <v>392</v>
      </c>
      <c r="C9" s="269" t="s">
        <v>67</v>
      </c>
      <c r="D9" s="262" t="s">
        <v>393</v>
      </c>
      <c r="E9" s="83">
        <v>1</v>
      </c>
      <c r="F9" s="260" t="s">
        <v>394</v>
      </c>
      <c r="G9" s="200" t="s">
        <v>395</v>
      </c>
      <c r="J9" s="40">
        <v>114.99</v>
      </c>
      <c r="K9" s="40"/>
      <c r="L9" s="71"/>
      <c r="M9" s="1"/>
      <c r="N9" s="1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2"/>
    </row>
    <row r="10" spans="1:25" ht="16.5">
      <c r="A10" s="87">
        <v>3</v>
      </c>
      <c r="B10" s="29" t="s">
        <v>396</v>
      </c>
      <c r="C10" s="269" t="s">
        <v>67</v>
      </c>
      <c r="D10" s="262" t="s">
        <v>397</v>
      </c>
      <c r="E10" s="83">
        <v>1</v>
      </c>
      <c r="F10" s="260" t="s">
        <v>398</v>
      </c>
      <c r="G10" s="201" t="s">
        <v>559</v>
      </c>
      <c r="J10" s="40">
        <v>113.99</v>
      </c>
      <c r="K10" s="40"/>
      <c r="L10" s="7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ht="33">
      <c r="A11" s="87">
        <v>4</v>
      </c>
      <c r="B11" s="29" t="s">
        <v>399</v>
      </c>
      <c r="C11" s="269" t="s">
        <v>67</v>
      </c>
      <c r="D11" s="262" t="s">
        <v>93</v>
      </c>
      <c r="E11" s="83">
        <v>1</v>
      </c>
      <c r="F11" s="260" t="s">
        <v>400</v>
      </c>
      <c r="G11" s="201" t="s">
        <v>559</v>
      </c>
      <c r="J11" s="40">
        <v>114.91</v>
      </c>
      <c r="K11" s="40"/>
      <c r="L11" s="7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</row>
    <row r="12" spans="1:25" ht="16.5">
      <c r="A12" s="382">
        <v>5</v>
      </c>
      <c r="B12" s="508" t="s">
        <v>401</v>
      </c>
      <c r="C12" s="500" t="s">
        <v>66</v>
      </c>
      <c r="D12" s="262"/>
      <c r="E12" s="83">
        <v>1</v>
      </c>
      <c r="F12" s="260" t="s">
        <v>402</v>
      </c>
      <c r="G12" s="509" t="s">
        <v>403</v>
      </c>
      <c r="J12" s="325">
        <v>350.58</v>
      </c>
      <c r="K12" s="40"/>
      <c r="L12" s="71"/>
      <c r="M12" s="1"/>
      <c r="N12" s="1"/>
      <c r="O12" s="169"/>
      <c r="P12" s="42">
        <v>1</v>
      </c>
      <c r="Q12" s="1"/>
      <c r="R12" s="1"/>
      <c r="S12" s="1"/>
      <c r="T12" s="1"/>
      <c r="U12" s="1"/>
      <c r="V12" s="1"/>
      <c r="W12" s="1"/>
      <c r="X12" s="1"/>
      <c r="Y12" s="2"/>
    </row>
    <row r="13" spans="1:25" ht="16.5">
      <c r="A13" s="435"/>
      <c r="B13" s="508"/>
      <c r="C13" s="505"/>
      <c r="D13" s="262" t="s">
        <v>404</v>
      </c>
      <c r="E13" s="83">
        <v>2</v>
      </c>
      <c r="F13" s="260" t="s">
        <v>405</v>
      </c>
      <c r="G13" s="509"/>
      <c r="J13" s="480"/>
      <c r="K13" s="40"/>
      <c r="L13" s="71"/>
      <c r="M13" s="1"/>
      <c r="N13" s="1"/>
      <c r="O13" s="169"/>
      <c r="P13" s="42">
        <v>1</v>
      </c>
      <c r="Q13" s="1"/>
      <c r="R13" s="1"/>
      <c r="S13" s="1"/>
      <c r="T13" s="1"/>
      <c r="U13" s="1"/>
      <c r="V13" s="1"/>
      <c r="W13" s="1"/>
      <c r="X13" s="1"/>
      <c r="Y13" s="2"/>
    </row>
    <row r="14" spans="1:25" ht="16.5">
      <c r="A14" s="435"/>
      <c r="B14" s="512"/>
      <c r="C14" s="505"/>
      <c r="D14" s="261" t="s">
        <v>406</v>
      </c>
      <c r="E14" s="130">
        <v>3</v>
      </c>
      <c r="F14" s="270" t="s">
        <v>407</v>
      </c>
      <c r="G14" s="513"/>
      <c r="J14" s="326"/>
      <c r="K14" s="64"/>
      <c r="L14" s="63"/>
      <c r="M14" s="19"/>
      <c r="N14" s="19"/>
      <c r="O14" s="169"/>
      <c r="P14" s="42">
        <v>1</v>
      </c>
      <c r="Q14" s="19"/>
      <c r="R14" s="19"/>
      <c r="S14" s="19"/>
      <c r="T14" s="19"/>
      <c r="U14" s="19"/>
      <c r="V14" s="19"/>
      <c r="W14" s="19"/>
      <c r="X14" s="19"/>
      <c r="Y14" s="32"/>
    </row>
    <row r="15" spans="1:25">
      <c r="A15" s="332" t="s">
        <v>58</v>
      </c>
      <c r="B15" s="333"/>
      <c r="C15" s="333"/>
      <c r="D15" s="334"/>
      <c r="E15" s="28">
        <f>E8+E9+E10+E11+E14</f>
        <v>7</v>
      </c>
      <c r="F15" s="1"/>
      <c r="G15" s="66"/>
      <c r="H15" s="1"/>
      <c r="I15" s="1"/>
      <c r="J15" s="28">
        <f>SUM(J8:J14)</f>
        <v>818.59999999999991</v>
      </c>
      <c r="K15" s="40"/>
      <c r="L15" s="71"/>
      <c r="M15" s="1"/>
      <c r="N15" s="1">
        <f>SUM(N8:N14)</f>
        <v>2</v>
      </c>
      <c r="O15" s="1">
        <f t="shared" ref="O15:X15" si="0">SUM(O8:O14)</f>
        <v>0</v>
      </c>
      <c r="P15" s="1">
        <f t="shared" si="0"/>
        <v>3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2"/>
    </row>
  </sheetData>
  <mergeCells count="35">
    <mergeCell ref="J12:J14"/>
    <mergeCell ref="A12:A14"/>
    <mergeCell ref="G5:G7"/>
    <mergeCell ref="H5:H7"/>
    <mergeCell ref="N6:N7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</mergeCells>
  <pageMargins left="0.5" right="0.05" top="0.5" bottom="0.5" header="0.13" footer="0.1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view="pageBreakPreview" zoomScale="77" zoomScaleSheetLayoutView="77" workbookViewId="0">
      <pane xSplit="3" ySplit="7" topLeftCell="D71" activePane="bottomRight" state="frozen"/>
      <selection pane="topRight" activeCell="D1" sqref="D1"/>
      <selection pane="bottomLeft" activeCell="A8" sqref="A8"/>
      <selection pane="bottomRight" activeCell="T75" sqref="T75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customWidth="1"/>
    <col min="15" max="23" width="5.7109375" customWidth="1"/>
    <col min="25" max="25" width="17.28515625" customWidth="1"/>
  </cols>
  <sheetData>
    <row r="1" spans="1:25">
      <c r="A1" s="425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20.25" customHeight="1">
      <c r="A2" s="473" t="str">
        <f>'Patna (West)'!A2</f>
        <v>Progress Report for the construction of HSS ( Sanc. Year 2012 - 13 )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1:25" ht="20.100000000000001" customHeight="1">
      <c r="A3" s="522" t="s">
        <v>52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407" t="str">
        <f>Summary!V3</f>
        <v>Date:-31.10.2014</v>
      </c>
      <c r="X3" s="408"/>
      <c r="Y3" s="409"/>
    </row>
    <row r="4" spans="1:25" ht="26.25" customHeight="1">
      <c r="A4" s="395" t="s">
        <v>616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</row>
    <row r="5" spans="1:25" ht="18" customHeight="1">
      <c r="A5" s="327" t="s">
        <v>0</v>
      </c>
      <c r="B5" s="521" t="s">
        <v>1</v>
      </c>
      <c r="C5" s="328" t="s">
        <v>2</v>
      </c>
      <c r="D5" s="521" t="s">
        <v>3</v>
      </c>
      <c r="E5" s="327" t="s">
        <v>0</v>
      </c>
      <c r="F5" s="328" t="s">
        <v>4</v>
      </c>
      <c r="G5" s="319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9" t="s">
        <v>20</v>
      </c>
      <c r="Y5" s="421" t="s">
        <v>13</v>
      </c>
    </row>
    <row r="6" spans="1:25" ht="29.25" customHeight="1">
      <c r="A6" s="327"/>
      <c r="B6" s="521"/>
      <c r="C6" s="328"/>
      <c r="D6" s="521"/>
      <c r="E6" s="327"/>
      <c r="F6" s="328"/>
      <c r="G6" s="320"/>
      <c r="H6" s="320"/>
      <c r="I6" s="327"/>
      <c r="J6" s="320"/>
      <c r="K6" s="320"/>
      <c r="L6" s="327"/>
      <c r="M6" s="320"/>
      <c r="N6" s="327" t="s">
        <v>6</v>
      </c>
      <c r="O6" s="357" t="s">
        <v>14</v>
      </c>
      <c r="P6" s="349" t="s">
        <v>9</v>
      </c>
      <c r="Q6" s="327" t="s">
        <v>8</v>
      </c>
      <c r="R6" s="327" t="s">
        <v>16</v>
      </c>
      <c r="S6" s="327"/>
      <c r="T6" s="327" t="s">
        <v>17</v>
      </c>
      <c r="U6" s="327"/>
      <c r="V6" s="349" t="s">
        <v>12</v>
      </c>
      <c r="W6" s="349" t="s">
        <v>7</v>
      </c>
      <c r="X6" s="320"/>
      <c r="Y6" s="422"/>
    </row>
    <row r="7" spans="1:25" ht="42" customHeight="1">
      <c r="A7" s="327"/>
      <c r="B7" s="521"/>
      <c r="C7" s="328"/>
      <c r="D7" s="521"/>
      <c r="E7" s="327"/>
      <c r="F7" s="328"/>
      <c r="G7" s="321"/>
      <c r="H7" s="321"/>
      <c r="I7" s="327"/>
      <c r="J7" s="321"/>
      <c r="K7" s="321"/>
      <c r="L7" s="327"/>
      <c r="M7" s="321"/>
      <c r="N7" s="327"/>
      <c r="O7" s="357"/>
      <c r="P7" s="349"/>
      <c r="Q7" s="327"/>
      <c r="R7" s="17" t="s">
        <v>10</v>
      </c>
      <c r="S7" s="17" t="s">
        <v>11</v>
      </c>
      <c r="T7" s="17" t="s">
        <v>10</v>
      </c>
      <c r="U7" s="17" t="s">
        <v>11</v>
      </c>
      <c r="V7" s="349"/>
      <c r="W7" s="349"/>
      <c r="X7" s="321"/>
      <c r="Y7" s="423"/>
    </row>
    <row r="8" spans="1:25">
      <c r="A8" s="438">
        <v>1</v>
      </c>
      <c r="B8" s="514" t="s">
        <v>408</v>
      </c>
      <c r="C8" s="382" t="s">
        <v>409</v>
      </c>
      <c r="D8" s="99"/>
      <c r="E8" s="87">
        <v>1</v>
      </c>
      <c r="F8" s="138" t="s">
        <v>410</v>
      </c>
      <c r="G8" s="347" t="s">
        <v>411</v>
      </c>
      <c r="H8" s="347">
        <v>360.99</v>
      </c>
      <c r="J8" s="329">
        <v>360.99</v>
      </c>
      <c r="K8" s="1"/>
      <c r="L8" s="1"/>
      <c r="M8" s="1"/>
      <c r="N8" s="143">
        <v>1</v>
      </c>
      <c r="O8" s="1"/>
      <c r="P8" s="1"/>
      <c r="Q8" s="1"/>
      <c r="R8" s="1"/>
      <c r="S8" s="1"/>
      <c r="T8" s="1"/>
      <c r="U8" s="1"/>
      <c r="V8" s="1"/>
      <c r="W8" s="1"/>
      <c r="X8" s="274"/>
      <c r="Y8" s="1"/>
    </row>
    <row r="9" spans="1:25" ht="30">
      <c r="A9" s="438"/>
      <c r="B9" s="515"/>
      <c r="C9" s="435"/>
      <c r="D9" s="99"/>
      <c r="E9" s="87">
        <v>2</v>
      </c>
      <c r="F9" s="138" t="s">
        <v>412</v>
      </c>
      <c r="G9" s="374"/>
      <c r="H9" s="374"/>
      <c r="J9" s="363"/>
      <c r="K9" s="1"/>
      <c r="L9" s="1"/>
      <c r="M9" s="1"/>
      <c r="N9" s="143">
        <v>1</v>
      </c>
      <c r="O9" s="1"/>
      <c r="P9" s="1"/>
      <c r="Q9" s="1"/>
      <c r="R9" s="1"/>
      <c r="S9" s="1"/>
      <c r="T9" s="1"/>
      <c r="U9" s="1"/>
      <c r="V9" s="1"/>
      <c r="W9" s="1"/>
      <c r="X9" s="274"/>
      <c r="Y9" s="1"/>
    </row>
    <row r="10" spans="1:25">
      <c r="A10" s="438"/>
      <c r="B10" s="516"/>
      <c r="C10" s="383"/>
      <c r="D10" s="99"/>
      <c r="E10" s="87">
        <v>3</v>
      </c>
      <c r="F10" s="138" t="s">
        <v>413</v>
      </c>
      <c r="G10" s="348"/>
      <c r="H10" s="348"/>
      <c r="J10" s="330"/>
      <c r="K10" s="1"/>
      <c r="L10" s="1"/>
      <c r="M10" s="1"/>
      <c r="N10" s="143">
        <v>1</v>
      </c>
      <c r="O10" s="1"/>
      <c r="P10" s="1"/>
      <c r="Q10" s="1"/>
      <c r="R10" s="1"/>
      <c r="S10" s="1"/>
      <c r="T10" s="1"/>
      <c r="U10" s="1"/>
      <c r="V10" s="1"/>
      <c r="W10" s="1"/>
      <c r="X10" s="274"/>
      <c r="Y10" s="1"/>
    </row>
    <row r="11" spans="1:25">
      <c r="A11" s="438">
        <v>2</v>
      </c>
      <c r="B11" s="514" t="s">
        <v>414</v>
      </c>
      <c r="C11" s="382" t="s">
        <v>409</v>
      </c>
      <c r="D11" s="99"/>
      <c r="E11" s="87">
        <v>1</v>
      </c>
      <c r="F11" s="138" t="s">
        <v>415</v>
      </c>
      <c r="G11" s="519" t="s">
        <v>416</v>
      </c>
      <c r="H11" s="382">
        <v>239.71</v>
      </c>
      <c r="J11" s="329">
        <v>239.71</v>
      </c>
      <c r="K11" s="1"/>
      <c r="L11" s="1"/>
      <c r="M11" s="1"/>
      <c r="N11" s="143">
        <v>1</v>
      </c>
      <c r="O11" s="1"/>
      <c r="P11" s="1"/>
      <c r="Q11" s="1"/>
      <c r="R11" s="1"/>
      <c r="S11" s="1"/>
      <c r="T11" s="1"/>
      <c r="U11" s="1"/>
      <c r="V11" s="1"/>
      <c r="W11" s="1"/>
      <c r="X11" s="274"/>
      <c r="Y11" s="1"/>
    </row>
    <row r="12" spans="1:25" ht="30">
      <c r="A12" s="438"/>
      <c r="B12" s="516"/>
      <c r="C12" s="383"/>
      <c r="D12" s="99"/>
      <c r="E12" s="87">
        <v>2</v>
      </c>
      <c r="F12" s="138" t="s">
        <v>417</v>
      </c>
      <c r="G12" s="520"/>
      <c r="H12" s="383"/>
      <c r="J12" s="330"/>
      <c r="K12" s="1"/>
      <c r="L12" s="1"/>
      <c r="M12" s="1"/>
      <c r="N12" s="143">
        <v>1</v>
      </c>
      <c r="O12" s="1"/>
      <c r="P12" s="1"/>
      <c r="Q12" s="1"/>
      <c r="R12" s="1"/>
      <c r="S12" s="1"/>
      <c r="T12" s="1"/>
      <c r="U12" s="1"/>
      <c r="V12" s="1"/>
      <c r="W12" s="1"/>
      <c r="X12" s="274"/>
      <c r="Y12" s="1"/>
    </row>
    <row r="13" spans="1:25">
      <c r="A13" s="438">
        <v>3</v>
      </c>
      <c r="B13" s="514" t="s">
        <v>418</v>
      </c>
      <c r="C13" s="382" t="s">
        <v>409</v>
      </c>
      <c r="D13" s="99"/>
      <c r="E13" s="87">
        <v>1</v>
      </c>
      <c r="F13" s="138" t="s">
        <v>419</v>
      </c>
      <c r="G13" s="347" t="s">
        <v>411</v>
      </c>
      <c r="H13" s="347">
        <v>241.84</v>
      </c>
      <c r="J13" s="329">
        <v>241.84</v>
      </c>
      <c r="K13" s="1"/>
      <c r="L13" s="1"/>
      <c r="M13" s="1"/>
      <c r="N13" s="143">
        <v>1</v>
      </c>
      <c r="O13" s="1"/>
      <c r="P13" s="1"/>
      <c r="Q13" s="1"/>
      <c r="R13" s="1"/>
      <c r="S13" s="1"/>
      <c r="T13" s="1"/>
      <c r="U13" s="1"/>
      <c r="V13" s="1"/>
      <c r="W13" s="1"/>
      <c r="X13" s="274"/>
      <c r="Y13" s="1" t="s">
        <v>561</v>
      </c>
    </row>
    <row r="14" spans="1:25" ht="30">
      <c r="A14" s="438"/>
      <c r="B14" s="516"/>
      <c r="C14" s="383"/>
      <c r="D14" s="99"/>
      <c r="E14" s="87">
        <v>2</v>
      </c>
      <c r="F14" s="138" t="s">
        <v>420</v>
      </c>
      <c r="G14" s="348"/>
      <c r="H14" s="348"/>
      <c r="J14" s="330"/>
      <c r="K14" s="1"/>
      <c r="L14" s="1"/>
      <c r="M14" s="1"/>
      <c r="N14" s="143">
        <v>1</v>
      </c>
      <c r="O14" s="1"/>
      <c r="P14" s="1"/>
      <c r="Q14" s="1"/>
      <c r="R14" s="1"/>
      <c r="S14" s="1"/>
      <c r="T14" s="1"/>
      <c r="U14" s="1"/>
      <c r="V14" s="1"/>
      <c r="W14" s="1"/>
      <c r="X14" s="274"/>
      <c r="Y14" s="1"/>
    </row>
    <row r="15" spans="1:25" ht="27.75" customHeight="1">
      <c r="A15" s="438">
        <v>4</v>
      </c>
      <c r="B15" s="514" t="s">
        <v>421</v>
      </c>
      <c r="C15" s="382" t="s">
        <v>409</v>
      </c>
      <c r="D15" s="99"/>
      <c r="E15" s="87">
        <v>1</v>
      </c>
      <c r="F15" s="138" t="s">
        <v>422</v>
      </c>
      <c r="G15" s="347" t="s">
        <v>98</v>
      </c>
      <c r="H15" s="347">
        <v>241.53</v>
      </c>
      <c r="J15" s="329">
        <v>241.53</v>
      </c>
      <c r="K15" s="1"/>
      <c r="L15" s="1"/>
      <c r="M15" s="1"/>
      <c r="N15" s="143"/>
      <c r="O15" s="169"/>
      <c r="P15" s="169"/>
      <c r="Q15" s="169"/>
      <c r="R15" s="42">
        <v>1</v>
      </c>
      <c r="S15" s="1"/>
      <c r="T15" s="1"/>
      <c r="U15" s="1"/>
      <c r="V15" s="1"/>
      <c r="W15" s="1"/>
      <c r="X15" s="329">
        <v>75.78</v>
      </c>
      <c r="Y15" s="2" t="s">
        <v>602</v>
      </c>
    </row>
    <row r="16" spans="1:25">
      <c r="A16" s="438"/>
      <c r="B16" s="516"/>
      <c r="C16" s="383"/>
      <c r="D16" s="99"/>
      <c r="E16" s="87">
        <v>2</v>
      </c>
      <c r="F16" s="138" t="s">
        <v>423</v>
      </c>
      <c r="G16" s="348"/>
      <c r="H16" s="348"/>
      <c r="J16" s="330"/>
      <c r="K16" s="1"/>
      <c r="L16" s="1"/>
      <c r="M16" s="1"/>
      <c r="N16" s="143"/>
      <c r="O16" s="169"/>
      <c r="P16" s="169"/>
      <c r="Q16" s="169"/>
      <c r="R16" s="169"/>
      <c r="S16" s="169"/>
      <c r="T16" s="42">
        <v>1</v>
      </c>
      <c r="U16" s="1"/>
      <c r="V16" s="1"/>
      <c r="W16" s="1"/>
      <c r="X16" s="330"/>
      <c r="Y16" s="1" t="s">
        <v>603</v>
      </c>
    </row>
    <row r="17" spans="1:25" ht="30">
      <c r="A17" s="438">
        <v>5</v>
      </c>
      <c r="B17" s="514" t="s">
        <v>424</v>
      </c>
      <c r="C17" s="382" t="s">
        <v>425</v>
      </c>
      <c r="D17" s="99"/>
      <c r="E17" s="87">
        <v>1</v>
      </c>
      <c r="F17" s="138" t="s">
        <v>426</v>
      </c>
      <c r="G17" s="470" t="s">
        <v>427</v>
      </c>
      <c r="H17" s="347">
        <v>354.49</v>
      </c>
      <c r="J17" s="329">
        <v>354.49</v>
      </c>
      <c r="K17" s="1"/>
      <c r="L17" s="1"/>
      <c r="M17" s="1"/>
      <c r="N17" s="143">
        <v>1</v>
      </c>
      <c r="O17" s="1"/>
      <c r="P17" s="1"/>
      <c r="Q17" s="1"/>
      <c r="R17" s="1"/>
      <c r="S17" s="1"/>
      <c r="T17" s="1"/>
      <c r="U17" s="1"/>
      <c r="V17" s="1"/>
      <c r="W17" s="1"/>
      <c r="X17" s="274"/>
      <c r="Y17" s="1" t="s">
        <v>562</v>
      </c>
    </row>
    <row r="18" spans="1:25" ht="30">
      <c r="A18" s="438"/>
      <c r="B18" s="515"/>
      <c r="C18" s="435"/>
      <c r="D18" s="99"/>
      <c r="E18" s="87">
        <v>2</v>
      </c>
      <c r="F18" s="138" t="s">
        <v>428</v>
      </c>
      <c r="G18" s="374"/>
      <c r="H18" s="374"/>
      <c r="J18" s="363"/>
      <c r="K18" s="1"/>
      <c r="L18" s="1"/>
      <c r="M18" s="1"/>
      <c r="N18" s="143">
        <v>1</v>
      </c>
      <c r="O18" s="1"/>
      <c r="P18" s="1"/>
      <c r="Q18" s="1"/>
      <c r="R18" s="1"/>
      <c r="S18" s="1"/>
      <c r="T18" s="1"/>
      <c r="U18" s="1"/>
      <c r="V18" s="1"/>
      <c r="W18" s="1"/>
      <c r="X18" s="274"/>
      <c r="Y18" s="1" t="s">
        <v>562</v>
      </c>
    </row>
    <row r="19" spans="1:25" ht="30">
      <c r="A19" s="438"/>
      <c r="B19" s="516"/>
      <c r="C19" s="383"/>
      <c r="D19" s="99"/>
      <c r="E19" s="87">
        <v>3</v>
      </c>
      <c r="F19" s="138" t="s">
        <v>429</v>
      </c>
      <c r="G19" s="348"/>
      <c r="H19" s="348"/>
      <c r="J19" s="330"/>
      <c r="K19" s="1"/>
      <c r="L19" s="1"/>
      <c r="M19" s="1"/>
      <c r="N19" s="143">
        <v>1</v>
      </c>
      <c r="O19" s="1"/>
      <c r="P19" s="1"/>
      <c r="Q19" s="1"/>
      <c r="R19" s="1"/>
      <c r="S19" s="1"/>
      <c r="T19" s="1"/>
      <c r="U19" s="1"/>
      <c r="V19" s="1"/>
      <c r="W19" s="1"/>
      <c r="X19" s="274"/>
      <c r="Y19" s="1" t="s">
        <v>562</v>
      </c>
    </row>
    <row r="20" spans="1:25">
      <c r="A20" s="438">
        <v>6</v>
      </c>
      <c r="B20" s="514" t="s">
        <v>430</v>
      </c>
      <c r="C20" s="382" t="s">
        <v>425</v>
      </c>
      <c r="D20" s="99"/>
      <c r="E20" s="87">
        <v>1</v>
      </c>
      <c r="F20" s="138" t="s">
        <v>431</v>
      </c>
      <c r="G20" s="470" t="s">
        <v>427</v>
      </c>
      <c r="H20" s="382">
        <v>357.67</v>
      </c>
      <c r="J20" s="329">
        <v>357.67</v>
      </c>
      <c r="K20" s="1"/>
      <c r="L20" s="1"/>
      <c r="M20" s="1"/>
      <c r="N20" s="143">
        <v>1</v>
      </c>
      <c r="O20" s="1"/>
      <c r="P20" s="1"/>
      <c r="Q20" s="1"/>
      <c r="R20" s="1"/>
      <c r="S20" s="1"/>
      <c r="T20" s="1"/>
      <c r="U20" s="1"/>
      <c r="V20" s="1"/>
      <c r="W20" s="1"/>
      <c r="X20" s="274"/>
      <c r="Y20" s="1"/>
    </row>
    <row r="21" spans="1:25">
      <c r="A21" s="438"/>
      <c r="B21" s="515"/>
      <c r="C21" s="435"/>
      <c r="D21" s="99"/>
      <c r="E21" s="87">
        <v>2</v>
      </c>
      <c r="F21" s="138" t="s">
        <v>432</v>
      </c>
      <c r="G21" s="374"/>
      <c r="H21" s="435"/>
      <c r="J21" s="363"/>
      <c r="K21" s="1"/>
      <c r="L21" s="1"/>
      <c r="M21" s="1"/>
      <c r="N21" s="143">
        <v>1</v>
      </c>
      <c r="O21" s="1"/>
      <c r="P21" s="1"/>
      <c r="Q21" s="1"/>
      <c r="R21" s="1"/>
      <c r="S21" s="1"/>
      <c r="T21" s="1"/>
      <c r="U21" s="1"/>
      <c r="V21" s="1"/>
      <c r="W21" s="1"/>
      <c r="X21" s="274"/>
      <c r="Y21" s="1"/>
    </row>
    <row r="22" spans="1:25" ht="30">
      <c r="A22" s="438"/>
      <c r="B22" s="516"/>
      <c r="C22" s="383"/>
      <c r="D22" s="99"/>
      <c r="E22" s="87">
        <v>3</v>
      </c>
      <c r="F22" s="138" t="s">
        <v>433</v>
      </c>
      <c r="G22" s="348"/>
      <c r="H22" s="383"/>
      <c r="J22" s="330"/>
      <c r="K22" s="1"/>
      <c r="L22" s="1"/>
      <c r="M22" s="1"/>
      <c r="N22" s="143">
        <v>1</v>
      </c>
      <c r="O22" s="1"/>
      <c r="P22" s="1"/>
      <c r="Q22" s="1"/>
      <c r="R22" s="1"/>
      <c r="S22" s="1"/>
      <c r="T22" s="1"/>
      <c r="U22" s="1"/>
      <c r="V22" s="1"/>
      <c r="W22" s="1"/>
      <c r="X22" s="274"/>
      <c r="Y22" s="1"/>
    </row>
    <row r="23" spans="1:25" ht="30">
      <c r="A23" s="438">
        <v>7</v>
      </c>
      <c r="B23" s="514" t="s">
        <v>434</v>
      </c>
      <c r="C23" s="382" t="s">
        <v>425</v>
      </c>
      <c r="D23" s="99"/>
      <c r="E23" s="87">
        <v>1</v>
      </c>
      <c r="F23" s="138" t="s">
        <v>435</v>
      </c>
      <c r="G23" s="347" t="s">
        <v>98</v>
      </c>
      <c r="H23" s="347">
        <v>239.96</v>
      </c>
      <c r="J23" s="329">
        <v>239.96</v>
      </c>
      <c r="K23" s="1"/>
      <c r="L23" s="1"/>
      <c r="M23" s="1"/>
      <c r="N23" s="143"/>
      <c r="O23" s="169"/>
      <c r="P23" s="169"/>
      <c r="Q23" s="42">
        <v>1</v>
      </c>
      <c r="R23" s="1"/>
      <c r="S23" s="1"/>
      <c r="T23" s="1"/>
      <c r="U23" s="1"/>
      <c r="V23" s="1"/>
      <c r="W23" s="1"/>
      <c r="X23" s="329">
        <v>23.32</v>
      </c>
      <c r="Y23" s="1"/>
    </row>
    <row r="24" spans="1:25" ht="30">
      <c r="A24" s="438"/>
      <c r="B24" s="516"/>
      <c r="C24" s="383"/>
      <c r="D24" s="99"/>
      <c r="E24" s="87">
        <v>2</v>
      </c>
      <c r="F24" s="138" t="s">
        <v>436</v>
      </c>
      <c r="G24" s="348"/>
      <c r="H24" s="348"/>
      <c r="J24" s="330"/>
      <c r="K24" s="1"/>
      <c r="L24" s="1"/>
      <c r="M24" s="1"/>
      <c r="N24" s="143">
        <v>1</v>
      </c>
      <c r="O24" s="1"/>
      <c r="P24" s="1"/>
      <c r="Q24" s="1"/>
      <c r="R24" s="1"/>
      <c r="S24" s="1"/>
      <c r="T24" s="1"/>
      <c r="U24" s="1"/>
      <c r="V24" s="1"/>
      <c r="W24" s="1"/>
      <c r="X24" s="330"/>
      <c r="Y24" s="1"/>
    </row>
    <row r="25" spans="1:25" ht="30">
      <c r="A25" s="438">
        <v>8</v>
      </c>
      <c r="B25" s="514" t="s">
        <v>437</v>
      </c>
      <c r="C25" s="382" t="s">
        <v>425</v>
      </c>
      <c r="D25" s="99"/>
      <c r="E25" s="87">
        <v>1</v>
      </c>
      <c r="F25" s="138" t="s">
        <v>438</v>
      </c>
      <c r="G25" s="393" t="s">
        <v>439</v>
      </c>
      <c r="H25" s="382">
        <v>243.01</v>
      </c>
      <c r="J25" s="329">
        <v>243.01</v>
      </c>
      <c r="K25" s="1"/>
      <c r="L25" s="1"/>
      <c r="M25" s="1"/>
      <c r="N25" s="143"/>
      <c r="O25" s="169"/>
      <c r="P25" s="42">
        <v>1</v>
      </c>
      <c r="Q25" s="1"/>
      <c r="R25" s="1"/>
      <c r="S25" s="1"/>
      <c r="T25" s="1"/>
      <c r="U25" s="1"/>
      <c r="V25" s="1"/>
      <c r="W25" s="1"/>
      <c r="X25" s="274"/>
      <c r="Y25" s="1"/>
    </row>
    <row r="26" spans="1:25">
      <c r="A26" s="438"/>
      <c r="B26" s="516"/>
      <c r="C26" s="383"/>
      <c r="D26" s="99"/>
      <c r="E26" s="87">
        <v>2</v>
      </c>
      <c r="F26" s="138" t="s">
        <v>440</v>
      </c>
      <c r="G26" s="523"/>
      <c r="H26" s="383"/>
      <c r="J26" s="330"/>
      <c r="K26" s="1"/>
      <c r="L26" s="1"/>
      <c r="M26" s="1"/>
      <c r="N26" s="143">
        <v>1</v>
      </c>
      <c r="O26" s="1"/>
      <c r="P26" s="1"/>
      <c r="Q26" s="1"/>
      <c r="R26" s="1"/>
      <c r="S26" s="1"/>
      <c r="T26" s="1"/>
      <c r="U26" s="1"/>
      <c r="V26" s="1"/>
      <c r="W26" s="1"/>
      <c r="X26" s="274"/>
      <c r="Y26" s="1"/>
    </row>
    <row r="27" spans="1:25">
      <c r="A27" s="438">
        <v>9</v>
      </c>
      <c r="B27" s="514" t="s">
        <v>441</v>
      </c>
      <c r="C27" s="382" t="s">
        <v>425</v>
      </c>
      <c r="D27" s="99"/>
      <c r="E27" s="87">
        <v>1</v>
      </c>
      <c r="F27" s="138" t="s">
        <v>442</v>
      </c>
      <c r="G27" s="347" t="s">
        <v>443</v>
      </c>
      <c r="H27" s="347">
        <v>243.32</v>
      </c>
      <c r="J27" s="329">
        <v>243.32</v>
      </c>
      <c r="K27" s="1"/>
      <c r="L27" s="1"/>
      <c r="M27" s="1"/>
      <c r="N27" s="143"/>
      <c r="O27" s="169"/>
      <c r="P27" s="42">
        <v>1</v>
      </c>
      <c r="Q27" s="1"/>
      <c r="R27" s="1"/>
      <c r="S27" s="1"/>
      <c r="T27" s="1"/>
      <c r="U27" s="1"/>
      <c r="V27" s="1"/>
      <c r="W27" s="1"/>
      <c r="X27" s="329">
        <v>22.63</v>
      </c>
      <c r="Y27" s="1"/>
    </row>
    <row r="28" spans="1:25" ht="30">
      <c r="A28" s="438"/>
      <c r="B28" s="516"/>
      <c r="C28" s="383"/>
      <c r="D28" s="99"/>
      <c r="E28" s="87">
        <v>2</v>
      </c>
      <c r="F28" s="138" t="s">
        <v>444</v>
      </c>
      <c r="G28" s="348"/>
      <c r="H28" s="348"/>
      <c r="J28" s="330"/>
      <c r="K28" s="1"/>
      <c r="L28" s="1"/>
      <c r="M28" s="1"/>
      <c r="N28" s="143"/>
      <c r="O28" s="169"/>
      <c r="P28" s="42">
        <v>1</v>
      </c>
      <c r="Q28" s="1"/>
      <c r="R28" s="1"/>
      <c r="S28" s="1"/>
      <c r="T28" s="1"/>
      <c r="U28" s="1"/>
      <c r="V28" s="1"/>
      <c r="W28" s="1"/>
      <c r="X28" s="330"/>
      <c r="Y28" s="1"/>
    </row>
    <row r="29" spans="1:25">
      <c r="A29" s="438">
        <v>10</v>
      </c>
      <c r="B29" s="514" t="s">
        <v>445</v>
      </c>
      <c r="C29" s="382" t="s">
        <v>425</v>
      </c>
      <c r="D29" s="99"/>
      <c r="E29" s="87">
        <v>1</v>
      </c>
      <c r="F29" s="138" t="s">
        <v>446</v>
      </c>
      <c r="G29" s="347" t="s">
        <v>98</v>
      </c>
      <c r="H29" s="347">
        <v>238.2</v>
      </c>
      <c r="J29" s="364">
        <v>238.2</v>
      </c>
      <c r="K29" s="1"/>
      <c r="L29" s="1"/>
      <c r="M29" s="1"/>
      <c r="N29" s="143"/>
      <c r="O29" s="169"/>
      <c r="P29" s="169"/>
      <c r="Q29" s="42">
        <v>1</v>
      </c>
      <c r="R29" s="1"/>
      <c r="S29" s="1"/>
      <c r="T29" s="1"/>
      <c r="U29" s="1"/>
      <c r="V29" s="1"/>
      <c r="W29" s="1"/>
      <c r="X29" s="329">
        <v>46.13</v>
      </c>
      <c r="Y29" s="1"/>
    </row>
    <row r="30" spans="1:25" ht="30">
      <c r="A30" s="438"/>
      <c r="B30" s="516"/>
      <c r="C30" s="383"/>
      <c r="D30" s="99"/>
      <c r="E30" s="87">
        <v>2</v>
      </c>
      <c r="F30" s="138" t="s">
        <v>447</v>
      </c>
      <c r="G30" s="348"/>
      <c r="H30" s="348"/>
      <c r="J30" s="366"/>
      <c r="K30" s="1"/>
      <c r="L30" s="1"/>
      <c r="M30" s="1"/>
      <c r="N30" s="143"/>
      <c r="O30" s="169"/>
      <c r="P30" s="169"/>
      <c r="Q30" s="169"/>
      <c r="R30" s="169"/>
      <c r="S30" s="42">
        <v>1</v>
      </c>
      <c r="T30" s="1"/>
      <c r="U30" s="1"/>
      <c r="V30" s="1"/>
      <c r="W30" s="1"/>
      <c r="X30" s="330"/>
      <c r="Y30" s="1" t="s">
        <v>604</v>
      </c>
    </row>
    <row r="31" spans="1:25" ht="30">
      <c r="A31" s="438">
        <v>11</v>
      </c>
      <c r="B31" s="514" t="s">
        <v>448</v>
      </c>
      <c r="C31" s="382"/>
      <c r="D31" s="99"/>
      <c r="E31" s="87">
        <v>1</v>
      </c>
      <c r="F31" s="138" t="s">
        <v>449</v>
      </c>
      <c r="G31" s="347" t="s">
        <v>98</v>
      </c>
      <c r="H31" s="347">
        <v>238.12</v>
      </c>
      <c r="J31" s="329">
        <v>238.12</v>
      </c>
      <c r="K31" s="1"/>
      <c r="L31" s="1"/>
      <c r="M31" s="1"/>
      <c r="N31" s="143"/>
      <c r="O31" s="169"/>
      <c r="P31" s="169"/>
      <c r="Q31" s="42">
        <v>1</v>
      </c>
      <c r="R31" s="1"/>
      <c r="S31" s="1"/>
      <c r="T31" s="1"/>
      <c r="U31" s="1"/>
      <c r="V31" s="1"/>
      <c r="W31" s="1"/>
      <c r="X31" s="329">
        <v>43.34</v>
      </c>
      <c r="Y31" s="1"/>
    </row>
    <row r="32" spans="1:25" ht="30">
      <c r="A32" s="438"/>
      <c r="B32" s="516"/>
      <c r="C32" s="383"/>
      <c r="D32" s="99"/>
      <c r="E32" s="87">
        <v>2</v>
      </c>
      <c r="F32" s="138" t="s">
        <v>450</v>
      </c>
      <c r="G32" s="348"/>
      <c r="H32" s="348"/>
      <c r="J32" s="330"/>
      <c r="K32" s="1"/>
      <c r="L32" s="1"/>
      <c r="M32" s="1"/>
      <c r="N32" s="143"/>
      <c r="O32" s="169"/>
      <c r="P32" s="42">
        <v>1</v>
      </c>
      <c r="Q32" s="1"/>
      <c r="R32" s="1"/>
      <c r="S32" s="1"/>
      <c r="T32" s="1"/>
      <c r="U32" s="1"/>
      <c r="V32" s="1"/>
      <c r="W32" s="1"/>
      <c r="X32" s="330"/>
      <c r="Y32" s="1"/>
    </row>
    <row r="33" spans="1:25">
      <c r="A33" s="438">
        <v>12</v>
      </c>
      <c r="B33" s="514" t="s">
        <v>451</v>
      </c>
      <c r="C33" s="382" t="s">
        <v>452</v>
      </c>
      <c r="D33" s="99"/>
      <c r="E33" s="87">
        <v>1</v>
      </c>
      <c r="F33" s="138" t="s">
        <v>453</v>
      </c>
      <c r="G33" s="347" t="s">
        <v>454</v>
      </c>
      <c r="H33" s="374">
        <v>369.8</v>
      </c>
      <c r="J33" s="364">
        <v>369.8</v>
      </c>
      <c r="K33" s="1"/>
      <c r="L33" s="1"/>
      <c r="M33" s="1"/>
      <c r="N33" s="143"/>
      <c r="O33" s="42"/>
      <c r="P33" s="42">
        <v>1</v>
      </c>
      <c r="Q33" s="1"/>
      <c r="R33" s="1"/>
      <c r="S33" s="1"/>
      <c r="T33" s="1"/>
      <c r="U33" s="1"/>
      <c r="V33" s="1"/>
      <c r="W33" s="1"/>
      <c r="X33" s="329">
        <v>22.89</v>
      </c>
      <c r="Y33" s="1"/>
    </row>
    <row r="34" spans="1:25">
      <c r="A34" s="438"/>
      <c r="B34" s="515"/>
      <c r="C34" s="435"/>
      <c r="D34" s="99"/>
      <c r="E34" s="87">
        <v>2</v>
      </c>
      <c r="F34" s="138" t="s">
        <v>455</v>
      </c>
      <c r="G34" s="374"/>
      <c r="H34" s="374"/>
      <c r="J34" s="365"/>
      <c r="K34" s="1"/>
      <c r="L34" s="1"/>
      <c r="M34" s="1"/>
      <c r="N34" s="143"/>
      <c r="O34" s="42"/>
      <c r="P34" s="42">
        <v>1</v>
      </c>
      <c r="Q34" s="1"/>
      <c r="R34" s="1"/>
      <c r="S34" s="1"/>
      <c r="T34" s="1"/>
      <c r="U34" s="1"/>
      <c r="V34" s="1"/>
      <c r="W34" s="1"/>
      <c r="X34" s="363"/>
      <c r="Y34" s="1"/>
    </row>
    <row r="35" spans="1:25">
      <c r="A35" s="438"/>
      <c r="B35" s="516"/>
      <c r="C35" s="383"/>
      <c r="D35" s="99"/>
      <c r="E35" s="87">
        <v>3</v>
      </c>
      <c r="F35" s="138" t="s">
        <v>456</v>
      </c>
      <c r="G35" s="348"/>
      <c r="H35" s="374"/>
      <c r="J35" s="366"/>
      <c r="K35" s="1"/>
      <c r="L35" s="1"/>
      <c r="M35" s="1"/>
      <c r="N35" s="143"/>
      <c r="O35" s="42">
        <v>1</v>
      </c>
      <c r="P35" s="41"/>
      <c r="Q35" s="1"/>
      <c r="R35" s="1"/>
      <c r="S35" s="1"/>
      <c r="T35" s="1"/>
      <c r="U35" s="1"/>
      <c r="V35" s="1"/>
      <c r="W35" s="1"/>
      <c r="X35" s="330"/>
      <c r="Y35" s="1"/>
    </row>
    <row r="36" spans="1:25">
      <c r="A36" s="438">
        <v>13</v>
      </c>
      <c r="B36" s="514" t="s">
        <v>457</v>
      </c>
      <c r="C36" s="382" t="s">
        <v>452</v>
      </c>
      <c r="D36" s="99"/>
      <c r="E36" s="87">
        <v>1</v>
      </c>
      <c r="F36" s="138" t="s">
        <v>458</v>
      </c>
      <c r="G36" s="347" t="s">
        <v>459</v>
      </c>
      <c r="H36" s="347">
        <v>369.1</v>
      </c>
      <c r="J36" s="364">
        <v>369.1</v>
      </c>
      <c r="K36" s="1"/>
      <c r="L36" s="1"/>
      <c r="M36" s="1"/>
      <c r="N36" s="143"/>
      <c r="O36" s="42"/>
      <c r="P36" s="42"/>
      <c r="Q36" s="42">
        <v>1</v>
      </c>
      <c r="R36" s="41"/>
      <c r="S36" s="41"/>
      <c r="T36" s="41"/>
      <c r="U36" s="41"/>
      <c r="V36" s="41"/>
      <c r="W36" s="41"/>
      <c r="X36" s="329">
        <v>47.18</v>
      </c>
      <c r="Y36" s="1"/>
    </row>
    <row r="37" spans="1:25">
      <c r="A37" s="438"/>
      <c r="B37" s="515"/>
      <c r="C37" s="435"/>
      <c r="D37" s="99"/>
      <c r="E37" s="87">
        <v>2</v>
      </c>
      <c r="F37" s="138" t="s">
        <v>460</v>
      </c>
      <c r="G37" s="374"/>
      <c r="H37" s="374"/>
      <c r="J37" s="365"/>
      <c r="K37" s="1"/>
      <c r="L37" s="1"/>
      <c r="M37" s="1"/>
      <c r="N37" s="143"/>
      <c r="O37" s="42"/>
      <c r="P37" s="42"/>
      <c r="Q37" s="42">
        <v>1</v>
      </c>
      <c r="R37" s="41"/>
      <c r="S37" s="41"/>
      <c r="T37" s="41"/>
      <c r="U37" s="41"/>
      <c r="V37" s="41"/>
      <c r="W37" s="41"/>
      <c r="X37" s="363"/>
      <c r="Y37" s="1"/>
    </row>
    <row r="38" spans="1:25">
      <c r="A38" s="438"/>
      <c r="B38" s="516"/>
      <c r="C38" s="383"/>
      <c r="D38" s="99"/>
      <c r="E38" s="87">
        <v>3</v>
      </c>
      <c r="F38" s="138" t="s">
        <v>461</v>
      </c>
      <c r="G38" s="348"/>
      <c r="H38" s="348"/>
      <c r="J38" s="366"/>
      <c r="K38" s="1"/>
      <c r="L38" s="1"/>
      <c r="M38" s="1"/>
      <c r="N38" s="143"/>
      <c r="O38" s="42"/>
      <c r="P38" s="42">
        <v>1</v>
      </c>
      <c r="Q38" s="170"/>
      <c r="R38" s="41"/>
      <c r="S38" s="41"/>
      <c r="T38" s="41"/>
      <c r="U38" s="41"/>
      <c r="V38" s="41"/>
      <c r="W38" s="41"/>
      <c r="X38" s="330"/>
      <c r="Y38" s="1"/>
    </row>
    <row r="39" spans="1:25">
      <c r="A39" s="438">
        <v>14</v>
      </c>
      <c r="B39" s="514" t="s">
        <v>462</v>
      </c>
      <c r="C39" s="382" t="s">
        <v>452</v>
      </c>
      <c r="D39" s="99"/>
      <c r="E39" s="87">
        <v>1</v>
      </c>
      <c r="F39" s="138" t="s">
        <v>463</v>
      </c>
      <c r="G39" s="393" t="s">
        <v>464</v>
      </c>
      <c r="H39" s="435">
        <v>245.04</v>
      </c>
      <c r="J39" s="329">
        <v>245.04</v>
      </c>
      <c r="K39" s="1"/>
      <c r="L39" s="1"/>
      <c r="M39" s="1"/>
      <c r="N39" s="143"/>
      <c r="O39" s="42"/>
      <c r="P39" s="42">
        <v>1</v>
      </c>
      <c r="Q39" s="41"/>
      <c r="R39" s="41"/>
      <c r="S39" s="41"/>
      <c r="T39" s="41"/>
      <c r="U39" s="41"/>
      <c r="V39" s="41"/>
      <c r="W39" s="41"/>
      <c r="X39" s="274"/>
      <c r="Y39" s="1"/>
    </row>
    <row r="40" spans="1:25">
      <c r="A40" s="438"/>
      <c r="B40" s="517"/>
      <c r="C40" s="518"/>
      <c r="D40" s="99"/>
      <c r="E40" s="87">
        <v>2</v>
      </c>
      <c r="F40" s="138" t="s">
        <v>465</v>
      </c>
      <c r="G40" s="523"/>
      <c r="H40" s="435"/>
      <c r="J40" s="330"/>
      <c r="K40" s="1"/>
      <c r="L40" s="1"/>
      <c r="M40" s="1"/>
      <c r="N40" s="143"/>
      <c r="O40" s="42"/>
      <c r="P40" s="42">
        <v>1</v>
      </c>
      <c r="Q40" s="41"/>
      <c r="R40" s="41"/>
      <c r="S40" s="41"/>
      <c r="T40" s="41"/>
      <c r="U40" s="41"/>
      <c r="V40" s="41"/>
      <c r="W40" s="41"/>
      <c r="X40" s="274"/>
      <c r="Y40" s="1"/>
    </row>
    <row r="41" spans="1:25" ht="30">
      <c r="A41" s="438">
        <v>15</v>
      </c>
      <c r="B41" s="514" t="s">
        <v>466</v>
      </c>
      <c r="C41" s="382" t="s">
        <v>452</v>
      </c>
      <c r="D41" s="99"/>
      <c r="E41" s="87">
        <v>1</v>
      </c>
      <c r="F41" s="138" t="s">
        <v>467</v>
      </c>
      <c r="G41" s="347" t="s">
        <v>468</v>
      </c>
      <c r="H41" s="347">
        <v>244.47</v>
      </c>
      <c r="J41" s="329">
        <v>244.47</v>
      </c>
      <c r="K41" s="1"/>
      <c r="L41" s="1"/>
      <c r="M41" s="1"/>
      <c r="N41" s="143"/>
      <c r="O41" s="42"/>
      <c r="P41" s="42"/>
      <c r="Q41" s="42">
        <v>1</v>
      </c>
      <c r="R41" s="41"/>
      <c r="S41" s="41"/>
      <c r="T41" s="41"/>
      <c r="U41" s="41"/>
      <c r="V41" s="41"/>
      <c r="W41" s="41"/>
      <c r="X41" s="329">
        <v>61.96</v>
      </c>
      <c r="Y41" s="1"/>
    </row>
    <row r="42" spans="1:25">
      <c r="A42" s="438"/>
      <c r="B42" s="516"/>
      <c r="C42" s="383"/>
      <c r="D42" s="99"/>
      <c r="E42" s="87">
        <v>2</v>
      </c>
      <c r="F42" s="138" t="s">
        <v>469</v>
      </c>
      <c r="G42" s="348"/>
      <c r="H42" s="348"/>
      <c r="J42" s="330"/>
      <c r="K42" s="1"/>
      <c r="L42" s="1"/>
      <c r="M42" s="1"/>
      <c r="N42" s="143"/>
      <c r="O42" s="42"/>
      <c r="P42" s="42"/>
      <c r="Q42" s="42">
        <v>1</v>
      </c>
      <c r="R42" s="41"/>
      <c r="S42" s="41"/>
      <c r="T42" s="41"/>
      <c r="U42" s="41"/>
      <c r="V42" s="41"/>
      <c r="W42" s="41"/>
      <c r="X42" s="330"/>
      <c r="Y42" s="1"/>
    </row>
    <row r="43" spans="1:25">
      <c r="A43" s="438">
        <v>16</v>
      </c>
      <c r="B43" s="514" t="s">
        <v>470</v>
      </c>
      <c r="C43" s="382" t="s">
        <v>452</v>
      </c>
      <c r="D43" s="99"/>
      <c r="E43" s="87">
        <v>1</v>
      </c>
      <c r="F43" s="138" t="s">
        <v>471</v>
      </c>
      <c r="G43" s="347" t="s">
        <v>472</v>
      </c>
      <c r="H43" s="347">
        <v>244.8</v>
      </c>
      <c r="J43" s="364">
        <v>244.8</v>
      </c>
      <c r="K43" s="1"/>
      <c r="L43" s="1"/>
      <c r="M43" s="1"/>
      <c r="N43" s="143"/>
      <c r="O43" s="42"/>
      <c r="P43" s="42"/>
      <c r="Q43" s="42">
        <v>1</v>
      </c>
      <c r="R43" s="41"/>
      <c r="S43" s="41"/>
      <c r="T43" s="41"/>
      <c r="U43" s="41"/>
      <c r="V43" s="41"/>
      <c r="W43" s="41"/>
      <c r="X43" s="329">
        <v>39.880000000000003</v>
      </c>
      <c r="Y43" s="1"/>
    </row>
    <row r="44" spans="1:25">
      <c r="A44" s="438"/>
      <c r="B44" s="516"/>
      <c r="C44" s="383"/>
      <c r="D44" s="99"/>
      <c r="E44" s="87">
        <v>2</v>
      </c>
      <c r="F44" s="138" t="s">
        <v>473</v>
      </c>
      <c r="G44" s="348"/>
      <c r="H44" s="348"/>
      <c r="J44" s="366"/>
      <c r="K44" s="1"/>
      <c r="L44" s="1"/>
      <c r="M44" s="1"/>
      <c r="N44" s="143"/>
      <c r="O44" s="42"/>
      <c r="P44" s="42">
        <v>1</v>
      </c>
      <c r="Q44" s="41"/>
      <c r="R44" s="41"/>
      <c r="S44" s="41"/>
      <c r="T44" s="41"/>
      <c r="U44" s="41"/>
      <c r="V44" s="41"/>
      <c r="W44" s="41"/>
      <c r="X44" s="330"/>
      <c r="Y44" s="1"/>
    </row>
    <row r="45" spans="1:25">
      <c r="A45" s="438">
        <v>17</v>
      </c>
      <c r="B45" s="514" t="s">
        <v>474</v>
      </c>
      <c r="C45" s="382" t="s">
        <v>452</v>
      </c>
      <c r="D45" s="99"/>
      <c r="E45" s="87">
        <v>1</v>
      </c>
      <c r="F45" s="138" t="s">
        <v>475</v>
      </c>
      <c r="G45" s="524" t="s">
        <v>476</v>
      </c>
      <c r="H45" s="374">
        <v>365.56</v>
      </c>
      <c r="J45" s="329">
        <v>365.56</v>
      </c>
      <c r="K45" s="1"/>
      <c r="L45" s="1"/>
      <c r="M45" s="1"/>
      <c r="N45" s="143"/>
      <c r="O45" s="42"/>
      <c r="P45" s="42"/>
      <c r="Q45" s="42">
        <v>1</v>
      </c>
      <c r="R45" s="41"/>
      <c r="S45" s="41"/>
      <c r="T45" s="41"/>
      <c r="U45" s="41"/>
      <c r="V45" s="41"/>
      <c r="W45" s="41"/>
      <c r="X45" s="329">
        <v>61.73</v>
      </c>
      <c r="Y45" s="1"/>
    </row>
    <row r="46" spans="1:25">
      <c r="A46" s="438"/>
      <c r="B46" s="515"/>
      <c r="C46" s="435"/>
      <c r="D46" s="99"/>
      <c r="E46" s="87">
        <v>2</v>
      </c>
      <c r="F46" s="138" t="s">
        <v>477</v>
      </c>
      <c r="G46" s="525"/>
      <c r="H46" s="374"/>
      <c r="J46" s="363"/>
      <c r="K46" s="1"/>
      <c r="L46" s="1"/>
      <c r="M46" s="1"/>
      <c r="N46" s="143"/>
      <c r="O46" s="42">
        <v>1</v>
      </c>
      <c r="P46" s="41"/>
      <c r="Q46" s="41"/>
      <c r="R46" s="41"/>
      <c r="S46" s="41"/>
      <c r="T46" s="41"/>
      <c r="U46" s="41"/>
      <c r="V46" s="41"/>
      <c r="W46" s="41"/>
      <c r="X46" s="363"/>
      <c r="Y46" s="1"/>
    </row>
    <row r="47" spans="1:25">
      <c r="A47" s="438"/>
      <c r="B47" s="516"/>
      <c r="C47" s="383"/>
      <c r="D47" s="99"/>
      <c r="E47" s="87">
        <v>3</v>
      </c>
      <c r="F47" s="138" t="s">
        <v>478</v>
      </c>
      <c r="G47" s="523"/>
      <c r="H47" s="374"/>
      <c r="J47" s="330"/>
      <c r="K47" s="1"/>
      <c r="L47" s="1"/>
      <c r="M47" s="1"/>
      <c r="N47" s="143"/>
      <c r="O47" s="42"/>
      <c r="P47" s="42"/>
      <c r="Q47" s="42"/>
      <c r="R47" s="42">
        <v>1</v>
      </c>
      <c r="S47" s="41"/>
      <c r="T47" s="41"/>
      <c r="U47" s="41"/>
      <c r="V47" s="41"/>
      <c r="W47" s="41"/>
      <c r="X47" s="330"/>
      <c r="Y47" s="1"/>
    </row>
    <row r="48" spans="1:25">
      <c r="A48" s="438">
        <v>18</v>
      </c>
      <c r="B48" s="514" t="s">
        <v>479</v>
      </c>
      <c r="C48" s="382" t="s">
        <v>452</v>
      </c>
      <c r="D48" s="99"/>
      <c r="E48" s="87">
        <v>1</v>
      </c>
      <c r="F48" s="138" t="s">
        <v>480</v>
      </c>
      <c r="G48" s="382" t="s">
        <v>481</v>
      </c>
      <c r="H48" s="382">
        <v>244.24</v>
      </c>
      <c r="J48" s="329">
        <v>244.24</v>
      </c>
      <c r="K48" s="1"/>
      <c r="L48" s="1"/>
      <c r="M48" s="1"/>
      <c r="N48" s="143"/>
      <c r="O48" s="42"/>
      <c r="P48" s="42"/>
      <c r="Q48" s="42">
        <v>1</v>
      </c>
      <c r="R48" s="41"/>
      <c r="S48" s="41"/>
      <c r="T48" s="41"/>
      <c r="U48" s="41"/>
      <c r="V48" s="41"/>
      <c r="W48" s="41"/>
      <c r="X48" s="329">
        <v>79.569999999999993</v>
      </c>
      <c r="Y48" s="1"/>
    </row>
    <row r="49" spans="1:25">
      <c r="A49" s="438"/>
      <c r="B49" s="516"/>
      <c r="C49" s="383"/>
      <c r="D49" s="99"/>
      <c r="E49" s="87">
        <v>2</v>
      </c>
      <c r="F49" s="138" t="s">
        <v>482</v>
      </c>
      <c r="G49" s="383"/>
      <c r="H49" s="383"/>
      <c r="J49" s="330"/>
      <c r="K49" s="1"/>
      <c r="L49" s="1"/>
      <c r="M49" s="1"/>
      <c r="N49" s="143"/>
      <c r="O49" s="42"/>
      <c r="P49" s="42"/>
      <c r="Q49" s="42"/>
      <c r="R49" s="42"/>
      <c r="S49" s="42">
        <v>1</v>
      </c>
      <c r="T49" s="41"/>
      <c r="U49" s="41"/>
      <c r="V49" s="41"/>
      <c r="W49" s="41"/>
      <c r="X49" s="363"/>
      <c r="Y49" s="1"/>
    </row>
    <row r="50" spans="1:25">
      <c r="A50" s="438">
        <v>19</v>
      </c>
      <c r="B50" s="514" t="s">
        <v>483</v>
      </c>
      <c r="C50" s="382" t="s">
        <v>452</v>
      </c>
      <c r="D50" s="99"/>
      <c r="E50" s="87">
        <v>1</v>
      </c>
      <c r="F50" s="138" t="s">
        <v>484</v>
      </c>
      <c r="G50" s="347" t="s">
        <v>454</v>
      </c>
      <c r="H50" s="347">
        <v>244.72</v>
      </c>
      <c r="J50" s="329">
        <v>244.72</v>
      </c>
      <c r="K50" s="1"/>
      <c r="L50" s="1"/>
      <c r="M50" s="1"/>
      <c r="N50" s="143"/>
      <c r="O50" s="42"/>
      <c r="P50" s="42"/>
      <c r="Q50" s="42">
        <v>1</v>
      </c>
      <c r="R50" s="41"/>
      <c r="S50" s="41"/>
      <c r="T50" s="41"/>
      <c r="U50" s="41"/>
      <c r="V50" s="41"/>
      <c r="W50" s="41"/>
      <c r="X50" s="363">
        <v>22.52</v>
      </c>
      <c r="Y50" s="1"/>
    </row>
    <row r="51" spans="1:25" ht="30">
      <c r="A51" s="438"/>
      <c r="B51" s="516"/>
      <c r="C51" s="383"/>
      <c r="D51" s="99"/>
      <c r="E51" s="87">
        <v>2</v>
      </c>
      <c r="F51" s="138" t="s">
        <v>485</v>
      </c>
      <c r="G51" s="348"/>
      <c r="H51" s="348"/>
      <c r="J51" s="330"/>
      <c r="K51" s="1"/>
      <c r="L51" s="1"/>
      <c r="M51" s="1"/>
      <c r="N51" s="143"/>
      <c r="O51" s="42"/>
      <c r="P51" s="42"/>
      <c r="Q51" s="42">
        <v>1</v>
      </c>
      <c r="R51" s="41"/>
      <c r="S51" s="41"/>
      <c r="T51" s="41"/>
      <c r="U51" s="41"/>
      <c r="V51" s="41"/>
      <c r="W51" s="41"/>
      <c r="X51" s="330"/>
      <c r="Y51" s="1"/>
    </row>
    <row r="52" spans="1:25">
      <c r="A52" s="438">
        <v>20</v>
      </c>
      <c r="B52" s="514" t="s">
        <v>486</v>
      </c>
      <c r="C52" s="382" t="s">
        <v>452</v>
      </c>
      <c r="D52" s="99"/>
      <c r="E52" s="87">
        <v>1</v>
      </c>
      <c r="F52" s="138" t="s">
        <v>487</v>
      </c>
      <c r="G52" s="470" t="s">
        <v>488</v>
      </c>
      <c r="H52" s="347">
        <v>245.98</v>
      </c>
      <c r="J52" s="329">
        <v>245.98</v>
      </c>
      <c r="K52" s="1"/>
      <c r="L52" s="1"/>
      <c r="M52" s="1"/>
      <c r="N52" s="143"/>
      <c r="O52" s="42">
        <v>1</v>
      </c>
      <c r="P52" s="41"/>
      <c r="Q52" s="41"/>
      <c r="R52" s="41"/>
      <c r="S52" s="41"/>
      <c r="T52" s="41"/>
      <c r="U52" s="41"/>
      <c r="V52" s="41"/>
      <c r="W52" s="41"/>
      <c r="X52" s="329">
        <v>52.93</v>
      </c>
      <c r="Y52" s="1"/>
    </row>
    <row r="53" spans="1:25">
      <c r="A53" s="438"/>
      <c r="B53" s="516"/>
      <c r="C53" s="383"/>
      <c r="D53" s="99"/>
      <c r="E53" s="87">
        <v>2</v>
      </c>
      <c r="F53" s="138" t="s">
        <v>489</v>
      </c>
      <c r="G53" s="348"/>
      <c r="H53" s="348"/>
      <c r="J53" s="330"/>
      <c r="K53" s="1"/>
      <c r="L53" s="1"/>
      <c r="M53" s="1"/>
      <c r="N53" s="143"/>
      <c r="O53" s="42"/>
      <c r="P53" s="42"/>
      <c r="Q53" s="42">
        <v>1</v>
      </c>
      <c r="R53" s="41"/>
      <c r="S53" s="41"/>
      <c r="T53" s="41"/>
      <c r="U53" s="41"/>
      <c r="V53" s="41"/>
      <c r="W53" s="41"/>
      <c r="X53" s="330"/>
      <c r="Y53" s="1"/>
    </row>
    <row r="54" spans="1:25" ht="30">
      <c r="A54" s="438">
        <v>21</v>
      </c>
      <c r="B54" s="514" t="s">
        <v>490</v>
      </c>
      <c r="C54" s="382" t="s">
        <v>452</v>
      </c>
      <c r="D54" s="99"/>
      <c r="E54" s="87">
        <v>1</v>
      </c>
      <c r="F54" s="138" t="s">
        <v>491</v>
      </c>
      <c r="G54" s="347" t="s">
        <v>492</v>
      </c>
      <c r="H54" s="347">
        <v>365.86</v>
      </c>
      <c r="J54" s="329">
        <v>365.86</v>
      </c>
      <c r="K54" s="1"/>
      <c r="L54" s="1"/>
      <c r="M54" s="1"/>
      <c r="N54" s="143"/>
      <c r="O54" s="42"/>
      <c r="P54" s="42"/>
      <c r="Q54" s="42">
        <v>1</v>
      </c>
      <c r="R54" s="41"/>
      <c r="S54" s="41"/>
      <c r="T54" s="41"/>
      <c r="U54" s="41"/>
      <c r="V54" s="41"/>
      <c r="W54" s="41"/>
      <c r="X54" s="329">
        <v>86.69</v>
      </c>
      <c r="Y54" s="1"/>
    </row>
    <row r="55" spans="1:25">
      <c r="A55" s="438"/>
      <c r="B55" s="515"/>
      <c r="C55" s="435"/>
      <c r="D55" s="99"/>
      <c r="E55" s="87">
        <v>2</v>
      </c>
      <c r="F55" s="138" t="s">
        <v>493</v>
      </c>
      <c r="G55" s="374"/>
      <c r="H55" s="374"/>
      <c r="J55" s="363"/>
      <c r="K55" s="1"/>
      <c r="L55" s="1"/>
      <c r="M55" s="1"/>
      <c r="N55" s="143"/>
      <c r="O55" s="42"/>
      <c r="P55" s="42"/>
      <c r="Q55" s="42">
        <v>1</v>
      </c>
      <c r="R55" s="41"/>
      <c r="S55" s="41"/>
      <c r="T55" s="41"/>
      <c r="U55" s="41"/>
      <c r="V55" s="41"/>
      <c r="W55" s="41"/>
      <c r="X55" s="363"/>
      <c r="Y55" s="1"/>
    </row>
    <row r="56" spans="1:25">
      <c r="A56" s="438"/>
      <c r="B56" s="516"/>
      <c r="C56" s="383"/>
      <c r="D56" s="99"/>
      <c r="E56" s="87">
        <v>3</v>
      </c>
      <c r="F56" s="138" t="s">
        <v>494</v>
      </c>
      <c r="G56" s="348"/>
      <c r="H56" s="348"/>
      <c r="J56" s="330"/>
      <c r="K56" s="1"/>
      <c r="L56" s="1"/>
      <c r="M56" s="1"/>
      <c r="N56" s="143"/>
      <c r="O56" s="42"/>
      <c r="P56" s="42"/>
      <c r="Q56" s="42">
        <v>1</v>
      </c>
      <c r="R56" s="41"/>
      <c r="S56" s="41"/>
      <c r="T56" s="41"/>
      <c r="U56" s="41"/>
      <c r="V56" s="41"/>
      <c r="W56" s="41"/>
      <c r="X56" s="330"/>
      <c r="Y56" s="1"/>
    </row>
    <row r="57" spans="1:25" ht="30">
      <c r="A57" s="438">
        <v>22</v>
      </c>
      <c r="B57" s="514" t="s">
        <v>495</v>
      </c>
      <c r="C57" s="382" t="s">
        <v>452</v>
      </c>
      <c r="D57" s="99"/>
      <c r="E57" s="87">
        <v>1</v>
      </c>
      <c r="F57" s="138" t="s">
        <v>496</v>
      </c>
      <c r="G57" s="347" t="s">
        <v>98</v>
      </c>
      <c r="H57" s="382">
        <v>244.48</v>
      </c>
      <c r="J57" s="329">
        <v>244.48</v>
      </c>
      <c r="K57" s="1"/>
      <c r="L57" s="1"/>
      <c r="M57" s="1"/>
      <c r="N57" s="143"/>
      <c r="O57" s="42"/>
      <c r="P57" s="42"/>
      <c r="Q57" s="42"/>
      <c r="R57" s="42"/>
      <c r="S57" s="42"/>
      <c r="T57" s="42"/>
      <c r="U57" s="42">
        <v>1</v>
      </c>
      <c r="V57" s="41"/>
      <c r="W57" s="41"/>
      <c r="X57" s="329">
        <v>75.459999999999994</v>
      </c>
      <c r="Y57" s="35" t="s">
        <v>605</v>
      </c>
    </row>
    <row r="58" spans="1:25">
      <c r="A58" s="438"/>
      <c r="B58" s="516"/>
      <c r="C58" s="383"/>
      <c r="D58" s="99"/>
      <c r="E58" s="87">
        <v>2</v>
      </c>
      <c r="F58" s="138" t="s">
        <v>497</v>
      </c>
      <c r="G58" s="348"/>
      <c r="H58" s="383"/>
      <c r="J58" s="330"/>
      <c r="K58" s="1"/>
      <c r="L58" s="1"/>
      <c r="M58" s="1"/>
      <c r="N58" s="143"/>
      <c r="O58" s="42"/>
      <c r="P58" s="42"/>
      <c r="Q58" s="42"/>
      <c r="R58" s="42"/>
      <c r="S58" s="42">
        <v>1</v>
      </c>
      <c r="T58" s="41"/>
      <c r="U58" s="41"/>
      <c r="V58" s="41"/>
      <c r="W58" s="41"/>
      <c r="X58" s="330"/>
      <c r="Y58" s="1"/>
    </row>
    <row r="59" spans="1:25">
      <c r="A59" s="438">
        <v>23</v>
      </c>
      <c r="B59" s="514" t="s">
        <v>498</v>
      </c>
      <c r="C59" s="382" t="s">
        <v>452</v>
      </c>
      <c r="D59" s="99"/>
      <c r="E59" s="87">
        <v>1</v>
      </c>
      <c r="F59" s="138" t="s">
        <v>499</v>
      </c>
      <c r="G59" s="470" t="s">
        <v>98</v>
      </c>
      <c r="H59" s="374">
        <v>243.59</v>
      </c>
      <c r="J59" s="329">
        <v>243.59</v>
      </c>
      <c r="K59" s="1"/>
      <c r="L59" s="1"/>
      <c r="M59" s="1"/>
      <c r="N59" s="143"/>
      <c r="O59" s="42"/>
      <c r="P59" s="42"/>
      <c r="Q59" s="42">
        <v>1</v>
      </c>
      <c r="R59" s="41"/>
      <c r="S59" s="41"/>
      <c r="T59" s="41"/>
      <c r="U59" s="41"/>
      <c r="V59" s="41"/>
      <c r="W59" s="41"/>
      <c r="X59" s="329">
        <v>22.5</v>
      </c>
      <c r="Y59" s="1"/>
    </row>
    <row r="60" spans="1:25">
      <c r="A60" s="438"/>
      <c r="B60" s="516"/>
      <c r="C60" s="383"/>
      <c r="D60" s="99"/>
      <c r="E60" s="87">
        <v>2</v>
      </c>
      <c r="F60" s="138" t="s">
        <v>500</v>
      </c>
      <c r="G60" s="348"/>
      <c r="H60" s="374"/>
      <c r="J60" s="330"/>
      <c r="K60" s="1"/>
      <c r="L60" s="1"/>
      <c r="M60" s="1"/>
      <c r="N60" s="143"/>
      <c r="O60" s="42"/>
      <c r="P60" s="42"/>
      <c r="Q60" s="42">
        <v>1</v>
      </c>
      <c r="R60" s="41"/>
      <c r="S60" s="41"/>
      <c r="T60" s="41"/>
      <c r="U60" s="41"/>
      <c r="V60" s="41"/>
      <c r="W60" s="41"/>
      <c r="X60" s="330"/>
      <c r="Y60" s="1"/>
    </row>
    <row r="61" spans="1:25">
      <c r="A61" s="438">
        <v>24</v>
      </c>
      <c r="B61" s="514" t="s">
        <v>501</v>
      </c>
      <c r="C61" s="382" t="s">
        <v>452</v>
      </c>
      <c r="D61" s="99"/>
      <c r="E61" s="87">
        <v>1</v>
      </c>
      <c r="F61" s="138" t="s">
        <v>502</v>
      </c>
      <c r="G61" s="347" t="s">
        <v>503</v>
      </c>
      <c r="H61" s="382">
        <v>247.04</v>
      </c>
      <c r="J61" s="329">
        <v>247.04</v>
      </c>
      <c r="K61" s="1"/>
      <c r="L61" s="1"/>
      <c r="M61" s="1"/>
      <c r="N61" s="143"/>
      <c r="O61" s="42"/>
      <c r="P61" s="42">
        <v>1</v>
      </c>
      <c r="Q61" s="41"/>
      <c r="R61" s="41"/>
      <c r="S61" s="41"/>
      <c r="T61" s="41"/>
      <c r="U61" s="41"/>
      <c r="V61" s="41"/>
      <c r="W61" s="41"/>
      <c r="X61" s="329">
        <v>29.98</v>
      </c>
      <c r="Y61" s="1"/>
    </row>
    <row r="62" spans="1:25">
      <c r="A62" s="438"/>
      <c r="B62" s="516"/>
      <c r="C62" s="383"/>
      <c r="D62" s="99"/>
      <c r="E62" s="87">
        <v>2</v>
      </c>
      <c r="F62" s="138" t="s">
        <v>504</v>
      </c>
      <c r="G62" s="348"/>
      <c r="H62" s="383"/>
      <c r="J62" s="330"/>
      <c r="K62" s="1"/>
      <c r="L62" s="1"/>
      <c r="M62" s="1"/>
      <c r="N62" s="143"/>
      <c r="O62" s="42"/>
      <c r="P62" s="42">
        <v>1</v>
      </c>
      <c r="Q62" s="41"/>
      <c r="R62" s="41"/>
      <c r="S62" s="41"/>
      <c r="T62" s="41"/>
      <c r="U62" s="41"/>
      <c r="V62" s="41"/>
      <c r="W62" s="41"/>
      <c r="X62" s="330"/>
      <c r="Y62" s="1"/>
    </row>
    <row r="63" spans="1:25" ht="30">
      <c r="A63" s="438">
        <v>25</v>
      </c>
      <c r="B63" s="514" t="s">
        <v>505</v>
      </c>
      <c r="C63" s="382" t="s">
        <v>452</v>
      </c>
      <c r="D63" s="99"/>
      <c r="E63" s="87">
        <v>1</v>
      </c>
      <c r="F63" s="138" t="s">
        <v>506</v>
      </c>
      <c r="G63" s="347" t="s">
        <v>507</v>
      </c>
      <c r="H63" s="382">
        <v>244.24</v>
      </c>
      <c r="J63" s="329">
        <v>244.24</v>
      </c>
      <c r="K63" s="1"/>
      <c r="L63" s="1"/>
      <c r="M63" s="1"/>
      <c r="N63" s="143"/>
      <c r="O63" s="42"/>
      <c r="P63" s="42"/>
      <c r="Q63" s="42"/>
      <c r="R63" s="42"/>
      <c r="S63" s="42">
        <v>1</v>
      </c>
      <c r="T63" s="41"/>
      <c r="U63" s="41"/>
      <c r="V63" s="41"/>
      <c r="W63" s="41"/>
      <c r="X63" s="329">
        <v>106.16</v>
      </c>
      <c r="Y63" s="1"/>
    </row>
    <row r="64" spans="1:25" ht="30">
      <c r="A64" s="438"/>
      <c r="B64" s="516"/>
      <c r="C64" s="383"/>
      <c r="D64" s="99"/>
      <c r="E64" s="87">
        <v>2</v>
      </c>
      <c r="F64" s="138" t="s">
        <v>508</v>
      </c>
      <c r="G64" s="348"/>
      <c r="H64" s="383"/>
      <c r="J64" s="330"/>
      <c r="K64" s="1"/>
      <c r="L64" s="1"/>
      <c r="M64" s="1"/>
      <c r="N64" s="143"/>
      <c r="O64" s="42"/>
      <c r="P64" s="42"/>
      <c r="Q64" s="42">
        <v>1</v>
      </c>
      <c r="R64" s="41"/>
      <c r="S64" s="41"/>
      <c r="T64" s="41"/>
      <c r="U64" s="41"/>
      <c r="V64" s="41"/>
      <c r="W64" s="41"/>
      <c r="X64" s="330"/>
      <c r="Y64" s="1"/>
    </row>
    <row r="65" spans="1:25">
      <c r="A65" s="438">
        <v>26</v>
      </c>
      <c r="B65" s="514" t="s">
        <v>509</v>
      </c>
      <c r="C65" s="382" t="s">
        <v>452</v>
      </c>
      <c r="D65" s="99"/>
      <c r="E65" s="87">
        <v>1</v>
      </c>
      <c r="F65" s="138" t="s">
        <v>510</v>
      </c>
      <c r="G65" s="347" t="s">
        <v>511</v>
      </c>
      <c r="H65" s="382">
        <v>36718000</v>
      </c>
      <c r="J65" s="329">
        <v>367.18</v>
      </c>
      <c r="K65" s="1"/>
      <c r="L65" s="1"/>
      <c r="M65" s="1"/>
      <c r="N65" s="143"/>
      <c r="O65" s="42"/>
      <c r="P65" s="42">
        <v>1</v>
      </c>
      <c r="Q65" s="41"/>
      <c r="R65" s="41"/>
      <c r="S65" s="41"/>
      <c r="T65" s="41"/>
      <c r="U65" s="41"/>
      <c r="V65" s="41"/>
      <c r="W65" s="41"/>
      <c r="X65" s="329">
        <v>54.91</v>
      </c>
      <c r="Y65" s="1"/>
    </row>
    <row r="66" spans="1:25">
      <c r="A66" s="438"/>
      <c r="B66" s="515"/>
      <c r="C66" s="435"/>
      <c r="D66" s="99"/>
      <c r="E66" s="87">
        <v>2</v>
      </c>
      <c r="F66" s="138" t="s">
        <v>512</v>
      </c>
      <c r="G66" s="374"/>
      <c r="H66" s="435"/>
      <c r="J66" s="363"/>
      <c r="K66" s="1"/>
      <c r="L66" s="1"/>
      <c r="M66" s="1"/>
      <c r="N66" s="143"/>
      <c r="O66" s="42"/>
      <c r="P66" s="42"/>
      <c r="Q66" s="42"/>
      <c r="R66" s="42"/>
      <c r="S66" s="42">
        <v>1</v>
      </c>
      <c r="T66" s="41"/>
      <c r="U66" s="41"/>
      <c r="V66" s="41"/>
      <c r="W66" s="41"/>
      <c r="X66" s="363"/>
      <c r="Y66" s="1"/>
    </row>
    <row r="67" spans="1:25">
      <c r="A67" s="438"/>
      <c r="B67" s="516"/>
      <c r="C67" s="383"/>
      <c r="D67" s="99"/>
      <c r="E67" s="87">
        <v>3</v>
      </c>
      <c r="F67" s="138" t="s">
        <v>513</v>
      </c>
      <c r="G67" s="348"/>
      <c r="H67" s="383"/>
      <c r="J67" s="330"/>
      <c r="K67" s="1"/>
      <c r="L67" s="1"/>
      <c r="M67" s="1"/>
      <c r="N67" s="143"/>
      <c r="O67" s="42">
        <v>1</v>
      </c>
      <c r="P67" s="41"/>
      <c r="Q67" s="41"/>
      <c r="R67" s="41"/>
      <c r="S67" s="41"/>
      <c r="T67" s="41"/>
      <c r="U67" s="41"/>
      <c r="V67" s="41"/>
      <c r="W67" s="41"/>
      <c r="X67" s="330"/>
      <c r="Y67" s="1"/>
    </row>
    <row r="68" spans="1:25">
      <c r="A68" s="382">
        <v>27</v>
      </c>
      <c r="B68" s="514" t="s">
        <v>514</v>
      </c>
      <c r="C68" s="382" t="s">
        <v>452</v>
      </c>
      <c r="D68" s="99"/>
      <c r="E68" s="87">
        <v>1</v>
      </c>
      <c r="F68" s="138" t="s">
        <v>515</v>
      </c>
      <c r="G68" s="470" t="s">
        <v>98</v>
      </c>
      <c r="H68" s="374">
        <v>244.72</v>
      </c>
      <c r="J68" s="329">
        <v>244.72</v>
      </c>
      <c r="K68" s="1"/>
      <c r="L68" s="1"/>
      <c r="M68" s="1"/>
      <c r="N68" s="143"/>
      <c r="O68" s="42"/>
      <c r="P68" s="42"/>
      <c r="Q68" s="42"/>
      <c r="R68" s="42">
        <v>1</v>
      </c>
      <c r="S68" s="41"/>
      <c r="T68" s="41"/>
      <c r="U68" s="41"/>
      <c r="V68" s="41"/>
      <c r="W68" s="41"/>
      <c r="X68" s="329">
        <v>60.9</v>
      </c>
      <c r="Y68" s="1"/>
    </row>
    <row r="69" spans="1:25">
      <c r="A69" s="383"/>
      <c r="B69" s="516"/>
      <c r="C69" s="383"/>
      <c r="D69" s="99"/>
      <c r="E69" s="87">
        <v>2</v>
      </c>
      <c r="F69" s="138" t="s">
        <v>516</v>
      </c>
      <c r="G69" s="348"/>
      <c r="H69" s="348"/>
      <c r="J69" s="330"/>
      <c r="K69" s="1"/>
      <c r="L69" s="1"/>
      <c r="M69" s="1"/>
      <c r="N69" s="143"/>
      <c r="O69" s="42"/>
      <c r="P69" s="42"/>
      <c r="Q69" s="42"/>
      <c r="R69" s="42"/>
      <c r="S69" s="42"/>
      <c r="T69" s="42"/>
      <c r="U69" s="42">
        <v>1</v>
      </c>
      <c r="V69" s="41"/>
      <c r="W69" s="41"/>
      <c r="X69" s="330"/>
      <c r="Y69" s="1" t="s">
        <v>606</v>
      </c>
    </row>
    <row r="70" spans="1:25" ht="45">
      <c r="A70" s="66">
        <v>28</v>
      </c>
      <c r="B70" s="35" t="s">
        <v>517</v>
      </c>
      <c r="C70" s="35" t="s">
        <v>518</v>
      </c>
      <c r="D70" s="35"/>
      <c r="E70" s="139">
        <v>1</v>
      </c>
      <c r="F70" s="96" t="s">
        <v>519</v>
      </c>
      <c r="G70" s="2" t="s">
        <v>520</v>
      </c>
      <c r="H70" s="66">
        <v>112.98</v>
      </c>
      <c r="J70" s="197">
        <v>112.99</v>
      </c>
      <c r="K70" s="1"/>
      <c r="L70" s="1"/>
      <c r="M70" s="1"/>
      <c r="N70" s="143"/>
      <c r="O70" s="42"/>
      <c r="P70" s="42">
        <v>1</v>
      </c>
      <c r="Q70" s="41"/>
      <c r="R70" s="41"/>
      <c r="S70" s="41"/>
      <c r="T70" s="41"/>
      <c r="U70" s="41"/>
      <c r="V70" s="41"/>
      <c r="W70" s="41"/>
      <c r="X70" s="274"/>
      <c r="Y70" s="1"/>
    </row>
    <row r="71" spans="1:25" ht="30">
      <c r="A71" s="66">
        <v>29</v>
      </c>
      <c r="B71" s="35" t="s">
        <v>521</v>
      </c>
      <c r="C71" s="35" t="s">
        <v>518</v>
      </c>
      <c r="D71" s="1"/>
      <c r="E71" s="139">
        <v>1</v>
      </c>
      <c r="F71" s="102" t="s">
        <v>522</v>
      </c>
      <c r="G71" s="2" t="s">
        <v>98</v>
      </c>
      <c r="H71" s="66">
        <v>113.53</v>
      </c>
      <c r="J71" s="197">
        <v>113.54</v>
      </c>
      <c r="K71" s="1"/>
      <c r="L71" s="1"/>
      <c r="M71" s="1"/>
      <c r="N71" s="143"/>
      <c r="O71" s="42"/>
      <c r="P71" s="42"/>
      <c r="Q71" s="42"/>
      <c r="R71" s="42">
        <v>1</v>
      </c>
      <c r="S71" s="41"/>
      <c r="T71" s="41"/>
      <c r="U71" s="41"/>
      <c r="V71" s="41"/>
      <c r="W71" s="41"/>
      <c r="X71" s="274"/>
      <c r="Y71" s="1"/>
    </row>
    <row r="72" spans="1:25" s="12" customFormat="1" ht="15.75">
      <c r="A72" s="142">
        <v>30</v>
      </c>
      <c r="B72" s="156" t="s">
        <v>558</v>
      </c>
      <c r="C72" s="145" t="s">
        <v>409</v>
      </c>
      <c r="D72" s="145"/>
      <c r="E72" s="140">
        <v>1</v>
      </c>
      <c r="F72" s="161" t="s">
        <v>557</v>
      </c>
      <c r="G72" s="144" t="s">
        <v>95</v>
      </c>
      <c r="H72" s="145"/>
      <c r="I72" s="145"/>
      <c r="J72" s="203">
        <v>113.4</v>
      </c>
      <c r="K72" s="145"/>
      <c r="L72" s="145"/>
      <c r="M72" s="141"/>
      <c r="N72" s="141"/>
      <c r="O72" s="171"/>
      <c r="P72" s="171"/>
      <c r="Q72" s="171"/>
      <c r="R72" s="171"/>
      <c r="S72" s="171"/>
      <c r="T72" s="171"/>
      <c r="U72" s="171"/>
      <c r="V72" s="41"/>
      <c r="W72" s="172"/>
    </row>
    <row r="73" spans="1:25" ht="45">
      <c r="A73" s="66">
        <v>31</v>
      </c>
      <c r="B73" s="35" t="s">
        <v>523</v>
      </c>
      <c r="C73" s="35" t="s">
        <v>518</v>
      </c>
      <c r="D73" s="1"/>
      <c r="E73" s="139">
        <v>1</v>
      </c>
      <c r="F73" s="102" t="s">
        <v>524</v>
      </c>
      <c r="G73" s="2" t="s">
        <v>525</v>
      </c>
      <c r="H73" s="57">
        <v>113.71</v>
      </c>
      <c r="J73" s="197">
        <v>113.71</v>
      </c>
      <c r="K73" s="1"/>
      <c r="L73" s="1"/>
      <c r="M73" s="1"/>
      <c r="N73" s="143"/>
      <c r="O73" s="42"/>
      <c r="P73" s="42"/>
      <c r="Q73" s="42">
        <v>1</v>
      </c>
      <c r="R73" s="41"/>
      <c r="S73" s="41"/>
      <c r="T73" s="41"/>
      <c r="U73" s="41"/>
      <c r="V73" s="41"/>
      <c r="W73" s="41"/>
      <c r="X73" s="274"/>
      <c r="Y73" s="1" t="s">
        <v>607</v>
      </c>
    </row>
    <row r="74" spans="1:25" s="115" customFormat="1" ht="31.5">
      <c r="A74" s="384">
        <v>32</v>
      </c>
      <c r="B74" s="526" t="s">
        <v>526</v>
      </c>
      <c r="C74" s="448" t="s">
        <v>68</v>
      </c>
      <c r="D74" s="89" t="s">
        <v>527</v>
      </c>
      <c r="E74" s="83">
        <v>1</v>
      </c>
      <c r="F74" s="72" t="s">
        <v>528</v>
      </c>
      <c r="G74" s="503" t="s">
        <v>529</v>
      </c>
      <c r="J74" s="329"/>
      <c r="K74" s="1"/>
      <c r="L74" s="1"/>
      <c r="M74" s="1"/>
      <c r="N74" s="143">
        <v>1</v>
      </c>
      <c r="O74" s="41"/>
      <c r="P74" s="41"/>
      <c r="Q74" s="41"/>
      <c r="R74" s="41"/>
      <c r="S74" s="41"/>
      <c r="T74" s="41"/>
      <c r="U74" s="41"/>
      <c r="V74" s="41"/>
      <c r="W74" s="41"/>
      <c r="X74" s="274"/>
      <c r="Y74" s="1"/>
    </row>
    <row r="75" spans="1:25" ht="31.5">
      <c r="A75" s="384"/>
      <c r="B75" s="526"/>
      <c r="C75" s="448"/>
      <c r="D75" s="89"/>
      <c r="E75" s="83">
        <v>2</v>
      </c>
      <c r="F75" s="72" t="s">
        <v>530</v>
      </c>
      <c r="G75" s="503"/>
      <c r="J75" s="330"/>
      <c r="K75" s="1"/>
      <c r="L75" s="1"/>
      <c r="M75" s="1"/>
      <c r="N75" s="143">
        <v>1</v>
      </c>
      <c r="O75" s="41"/>
      <c r="P75" s="41"/>
      <c r="Q75" s="41"/>
      <c r="R75" s="41"/>
      <c r="S75" s="41"/>
      <c r="T75" s="41"/>
      <c r="U75" s="41"/>
      <c r="V75" s="41"/>
      <c r="W75" s="41"/>
      <c r="X75" s="274"/>
      <c r="Y75" s="1"/>
    </row>
    <row r="76" spans="1:25" ht="15.75">
      <c r="A76" s="329">
        <v>33</v>
      </c>
      <c r="B76" s="526" t="s">
        <v>531</v>
      </c>
      <c r="C76" s="448" t="s">
        <v>68</v>
      </c>
      <c r="D76" s="89" t="s">
        <v>532</v>
      </c>
      <c r="E76" s="83">
        <v>1</v>
      </c>
      <c r="F76" s="72" t="s">
        <v>533</v>
      </c>
      <c r="G76" s="503" t="s">
        <v>534</v>
      </c>
      <c r="J76" s="329"/>
      <c r="K76" s="1"/>
      <c r="L76" s="1"/>
      <c r="M76" s="1"/>
      <c r="N76" s="143">
        <v>1</v>
      </c>
      <c r="O76" s="41"/>
      <c r="P76" s="41"/>
      <c r="Q76" s="41"/>
      <c r="R76" s="41"/>
      <c r="S76" s="41"/>
      <c r="T76" s="41"/>
      <c r="U76" s="41"/>
      <c r="V76" s="41"/>
      <c r="W76" s="41"/>
      <c r="X76" s="274"/>
      <c r="Y76" s="1"/>
    </row>
    <row r="77" spans="1:25" ht="31.5">
      <c r="A77" s="330"/>
      <c r="B77" s="526"/>
      <c r="C77" s="448"/>
      <c r="D77" s="89"/>
      <c r="E77" s="83">
        <v>2</v>
      </c>
      <c r="F77" s="72" t="s">
        <v>535</v>
      </c>
      <c r="G77" s="503"/>
      <c r="J77" s="330"/>
      <c r="K77" s="1"/>
      <c r="L77" s="1"/>
      <c r="M77" s="1"/>
      <c r="N77" s="143">
        <v>1</v>
      </c>
      <c r="O77" s="41"/>
      <c r="P77" s="41"/>
      <c r="Q77" s="41"/>
      <c r="R77" s="41"/>
      <c r="S77" s="41"/>
      <c r="T77" s="41"/>
      <c r="U77" s="41"/>
      <c r="V77" s="41"/>
      <c r="W77" s="41"/>
      <c r="X77" s="274"/>
      <c r="Y77" s="1"/>
    </row>
    <row r="78" spans="1:25">
      <c r="A78" s="332" t="s">
        <v>58</v>
      </c>
      <c r="B78" s="333"/>
      <c r="C78" s="333"/>
      <c r="D78" s="334"/>
      <c r="E78" s="28">
        <f>E10+E12+E14+E16+E19+E22+E24+E26+E28+E30+E32+E35+E38+E40+E42+E44+E47+E49+E51+E53+E56+E58+E60+E62+E64+E67+E69+E70+E71+E73+E75+E77+E72</f>
        <v>70</v>
      </c>
      <c r="F78" s="1"/>
      <c r="G78" s="66"/>
      <c r="J78" s="124">
        <f>SUM(J8:J77)</f>
        <v>7983.2999999999993</v>
      </c>
      <c r="K78" s="1"/>
      <c r="L78" s="1"/>
      <c r="M78" s="1"/>
      <c r="N78" s="28">
        <f>SUM(N8:N77)</f>
        <v>19</v>
      </c>
      <c r="O78" s="28">
        <f t="shared" ref="O78:X78" si="0">SUM(O8:O77)</f>
        <v>4</v>
      </c>
      <c r="P78" s="28">
        <f t="shared" si="0"/>
        <v>14</v>
      </c>
      <c r="Q78" s="28">
        <f t="shared" si="0"/>
        <v>20</v>
      </c>
      <c r="R78" s="28">
        <f t="shared" si="0"/>
        <v>4</v>
      </c>
      <c r="S78" s="28">
        <f t="shared" si="0"/>
        <v>5</v>
      </c>
      <c r="T78" s="28">
        <f t="shared" si="0"/>
        <v>1</v>
      </c>
      <c r="U78" s="28">
        <f t="shared" si="0"/>
        <v>2</v>
      </c>
      <c r="V78" s="28">
        <f t="shared" si="0"/>
        <v>0</v>
      </c>
      <c r="W78" s="28">
        <f t="shared" si="0"/>
        <v>0</v>
      </c>
      <c r="X78" s="28">
        <f t="shared" si="0"/>
        <v>1036.46</v>
      </c>
      <c r="Y78" s="1"/>
    </row>
  </sheetData>
  <mergeCells count="222">
    <mergeCell ref="A61:A62"/>
    <mergeCell ref="G61:G62"/>
    <mergeCell ref="A63:A64"/>
    <mergeCell ref="G63:G64"/>
    <mergeCell ref="A65:A67"/>
    <mergeCell ref="G65:G67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39:A40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J74:J75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X36:X38"/>
    <mergeCell ref="X41:X42"/>
    <mergeCell ref="X43:X44"/>
    <mergeCell ref="X48:X49"/>
    <mergeCell ref="X50:X51"/>
    <mergeCell ref="X29:X30"/>
    <mergeCell ref="X45:X47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4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9" sqref="T9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5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9" customWidth="1"/>
  </cols>
  <sheetData>
    <row r="1" spans="1:24">
      <c r="A1" s="332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1:24" ht="15" customHeight="1">
      <c r="A2" s="335" t="s">
        <v>118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1:24">
      <c r="A3" s="338" t="s">
        <v>578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341" t="str">
        <f>Summary!V3</f>
        <v>Date:-31.10.2014</v>
      </c>
      <c r="X3" s="342"/>
    </row>
    <row r="4" spans="1:24" s="12" customFormat="1" ht="34.5" customHeight="1">
      <c r="A4" s="343" t="s">
        <v>610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5"/>
    </row>
    <row r="5" spans="1:24" ht="18" customHeight="1">
      <c r="A5" s="327" t="s">
        <v>0</v>
      </c>
      <c r="B5" s="328" t="s">
        <v>1</v>
      </c>
      <c r="C5" s="327" t="s">
        <v>2</v>
      </c>
      <c r="D5" s="328" t="s">
        <v>3</v>
      </c>
      <c r="E5" s="327" t="s">
        <v>0</v>
      </c>
      <c r="F5" s="327" t="s">
        <v>4</v>
      </c>
      <c r="G5" s="328" t="s">
        <v>5</v>
      </c>
      <c r="H5" s="319" t="s">
        <v>61</v>
      </c>
      <c r="I5" s="327" t="s">
        <v>59</v>
      </c>
      <c r="J5" s="319" t="s">
        <v>60</v>
      </c>
      <c r="K5" s="319" t="s">
        <v>99</v>
      </c>
      <c r="L5" s="319" t="s">
        <v>32</v>
      </c>
      <c r="M5" s="356" t="s">
        <v>15</v>
      </c>
      <c r="N5" s="356"/>
      <c r="O5" s="356"/>
      <c r="P5" s="356"/>
      <c r="Q5" s="356"/>
      <c r="R5" s="356"/>
      <c r="S5" s="356"/>
      <c r="T5" s="356"/>
      <c r="U5" s="356"/>
      <c r="V5" s="356"/>
      <c r="W5" s="319" t="s">
        <v>20</v>
      </c>
      <c r="X5" s="322" t="s">
        <v>13</v>
      </c>
    </row>
    <row r="6" spans="1:24" ht="21" customHeight="1">
      <c r="A6" s="327"/>
      <c r="B6" s="328"/>
      <c r="C6" s="327"/>
      <c r="D6" s="328"/>
      <c r="E6" s="327"/>
      <c r="F6" s="327"/>
      <c r="G6" s="328"/>
      <c r="H6" s="320"/>
      <c r="I6" s="327"/>
      <c r="J6" s="320"/>
      <c r="K6" s="320"/>
      <c r="L6" s="320"/>
      <c r="M6" s="350" t="s">
        <v>6</v>
      </c>
      <c r="N6" s="357" t="s">
        <v>14</v>
      </c>
      <c r="O6" s="358" t="s">
        <v>9</v>
      </c>
      <c r="P6" s="327" t="s">
        <v>8</v>
      </c>
      <c r="Q6" s="359" t="s">
        <v>16</v>
      </c>
      <c r="R6" s="359"/>
      <c r="S6" s="350" t="s">
        <v>17</v>
      </c>
      <c r="T6" s="350"/>
      <c r="U6" s="349" t="s">
        <v>12</v>
      </c>
      <c r="V6" s="349" t="s">
        <v>7</v>
      </c>
      <c r="W6" s="320"/>
      <c r="X6" s="323"/>
    </row>
    <row r="7" spans="1:24" ht="44.25" customHeight="1">
      <c r="A7" s="327"/>
      <c r="B7" s="328"/>
      <c r="C7" s="327"/>
      <c r="D7" s="328"/>
      <c r="E7" s="327"/>
      <c r="F7" s="327"/>
      <c r="G7" s="328"/>
      <c r="H7" s="321"/>
      <c r="I7" s="327"/>
      <c r="J7" s="321"/>
      <c r="K7" s="321"/>
      <c r="L7" s="321"/>
      <c r="M7" s="350"/>
      <c r="N7" s="357"/>
      <c r="O7" s="358"/>
      <c r="P7" s="327"/>
      <c r="Q7" s="231" t="s">
        <v>10</v>
      </c>
      <c r="R7" s="231" t="s">
        <v>11</v>
      </c>
      <c r="S7" s="231" t="s">
        <v>10</v>
      </c>
      <c r="T7" s="231" t="s">
        <v>11</v>
      </c>
      <c r="U7" s="349"/>
      <c r="V7" s="349"/>
      <c r="W7" s="321"/>
      <c r="X7" s="324"/>
    </row>
    <row r="8" spans="1:24" ht="48" customHeight="1">
      <c r="A8" s="227">
        <v>1</v>
      </c>
      <c r="B8" s="228" t="s">
        <v>100</v>
      </c>
      <c r="C8" s="96" t="s">
        <v>70</v>
      </c>
      <c r="D8" s="97" t="s">
        <v>125</v>
      </c>
      <c r="E8" s="230">
        <v>1</v>
      </c>
      <c r="F8" s="96" t="s">
        <v>101</v>
      </c>
      <c r="G8" s="90" t="s">
        <v>102</v>
      </c>
      <c r="H8" s="79">
        <v>9934252394</v>
      </c>
      <c r="I8" s="77"/>
      <c r="J8" s="79">
        <v>110.55</v>
      </c>
      <c r="K8" s="1"/>
      <c r="L8" s="59" t="s">
        <v>57</v>
      </c>
      <c r="M8" s="236"/>
      <c r="N8" s="173"/>
      <c r="O8" s="174"/>
      <c r="P8" s="174"/>
      <c r="Q8" s="174"/>
      <c r="R8" s="174"/>
      <c r="S8" s="174"/>
      <c r="T8" s="174"/>
      <c r="U8" s="174">
        <v>1</v>
      </c>
      <c r="V8" s="41"/>
      <c r="W8" s="277">
        <v>54.88</v>
      </c>
      <c r="X8" s="38"/>
    </row>
    <row r="9" spans="1:24" ht="51" customHeight="1">
      <c r="A9" s="227">
        <v>2</v>
      </c>
      <c r="B9" s="228" t="s">
        <v>103</v>
      </c>
      <c r="C9" s="96" t="s">
        <v>70</v>
      </c>
      <c r="D9" s="98" t="s">
        <v>126</v>
      </c>
      <c r="E9" s="230">
        <v>1</v>
      </c>
      <c r="F9" s="97" t="s">
        <v>104</v>
      </c>
      <c r="G9" s="91" t="s">
        <v>105</v>
      </c>
      <c r="H9" s="230">
        <v>9835287922</v>
      </c>
      <c r="I9" s="78"/>
      <c r="J9" s="79">
        <v>107.75</v>
      </c>
      <c r="K9" s="1"/>
      <c r="L9" s="59" t="s">
        <v>113</v>
      </c>
      <c r="M9" s="236"/>
      <c r="N9" s="175"/>
      <c r="O9" s="175"/>
      <c r="P9" s="175"/>
      <c r="Q9" s="175"/>
      <c r="R9" s="175">
        <v>1</v>
      </c>
      <c r="S9" s="163"/>
      <c r="T9" s="163"/>
      <c r="U9" s="163"/>
      <c r="V9" s="41"/>
      <c r="W9" s="277">
        <v>21.77</v>
      </c>
      <c r="X9" s="38"/>
    </row>
    <row r="10" spans="1:24" ht="26.25" customHeight="1">
      <c r="A10" s="331">
        <v>3</v>
      </c>
      <c r="B10" s="351" t="s">
        <v>114</v>
      </c>
      <c r="C10" s="352" t="s">
        <v>69</v>
      </c>
      <c r="D10" s="98" t="s">
        <v>69</v>
      </c>
      <c r="E10" s="230">
        <v>1</v>
      </c>
      <c r="F10" s="97" t="s">
        <v>115</v>
      </c>
      <c r="G10" s="346" t="s">
        <v>116</v>
      </c>
      <c r="H10" s="347">
        <v>9431497838</v>
      </c>
      <c r="I10" s="353"/>
      <c r="J10" s="355">
        <v>211.87</v>
      </c>
      <c r="K10" s="325"/>
      <c r="L10" s="329" t="s">
        <v>113</v>
      </c>
      <c r="M10" s="236"/>
      <c r="N10" s="175"/>
      <c r="O10" s="175"/>
      <c r="P10" s="175"/>
      <c r="Q10" s="175"/>
      <c r="R10" s="175">
        <v>1</v>
      </c>
      <c r="S10" s="164"/>
      <c r="T10" s="164"/>
      <c r="U10" s="164"/>
      <c r="V10" s="1"/>
      <c r="W10" s="329">
        <v>60.89</v>
      </c>
      <c r="X10" s="38"/>
    </row>
    <row r="11" spans="1:24" ht="24" customHeight="1">
      <c r="A11" s="331"/>
      <c r="B11" s="351"/>
      <c r="C11" s="352"/>
      <c r="D11" s="98" t="s">
        <v>69</v>
      </c>
      <c r="E11" s="230">
        <v>2</v>
      </c>
      <c r="F11" s="97" t="s">
        <v>117</v>
      </c>
      <c r="G11" s="346"/>
      <c r="H11" s="348"/>
      <c r="I11" s="354"/>
      <c r="J11" s="355"/>
      <c r="K11" s="326"/>
      <c r="L11" s="330"/>
      <c r="M11" s="236"/>
      <c r="N11" s="175"/>
      <c r="O11" s="175"/>
      <c r="P11" s="175"/>
      <c r="Q11" s="175"/>
      <c r="R11" s="175">
        <v>1</v>
      </c>
      <c r="S11" s="164"/>
      <c r="T11" s="164"/>
      <c r="U11" s="164"/>
      <c r="V11" s="1"/>
      <c r="W11" s="330"/>
      <c r="X11" s="38"/>
    </row>
    <row r="12" spans="1:24" ht="23.25" customHeight="1">
      <c r="A12" s="233">
        <v>4</v>
      </c>
      <c r="B12" s="88" t="s">
        <v>119</v>
      </c>
      <c r="C12" s="262" t="s">
        <v>55</v>
      </c>
      <c r="D12" s="262" t="s">
        <v>71</v>
      </c>
      <c r="E12" s="271">
        <v>1</v>
      </c>
      <c r="F12" s="272" t="s">
        <v>120</v>
      </c>
      <c r="G12" s="94" t="s">
        <v>95</v>
      </c>
      <c r="H12" s="95"/>
      <c r="I12" s="1"/>
      <c r="J12" s="230">
        <v>112.91</v>
      </c>
      <c r="K12" s="1"/>
      <c r="L12" s="233"/>
      <c r="M12" s="236"/>
      <c r="N12" s="164"/>
      <c r="O12" s="165"/>
      <c r="P12" s="165"/>
      <c r="Q12" s="165"/>
      <c r="R12" s="164"/>
      <c r="S12" s="164"/>
      <c r="T12" s="164"/>
      <c r="U12" s="164"/>
      <c r="V12" s="1"/>
      <c r="W12" s="1"/>
      <c r="X12" s="38"/>
    </row>
    <row r="13" spans="1:24">
      <c r="A13" s="1"/>
      <c r="B13" s="332" t="s">
        <v>58</v>
      </c>
      <c r="C13" s="333"/>
      <c r="D13" s="334"/>
      <c r="E13" s="237">
        <f>E8+E9+E11+E12</f>
        <v>5</v>
      </c>
      <c r="F13" s="2"/>
      <c r="G13" s="49"/>
      <c r="H13" s="1"/>
      <c r="I13" s="1"/>
      <c r="J13" s="28">
        <f>SUM(J8:J12)</f>
        <v>543.08000000000004</v>
      </c>
      <c r="K13" s="1"/>
      <c r="L13" s="233"/>
      <c r="M13" s="236">
        <f t="shared" ref="M13:W13" si="0">SUM(M8:M12)</f>
        <v>0</v>
      </c>
      <c r="N13" s="236">
        <f t="shared" si="0"/>
        <v>0</v>
      </c>
      <c r="O13" s="236">
        <f t="shared" si="0"/>
        <v>0</v>
      </c>
      <c r="P13" s="236">
        <f t="shared" si="0"/>
        <v>0</v>
      </c>
      <c r="Q13" s="236">
        <f t="shared" si="0"/>
        <v>0</v>
      </c>
      <c r="R13" s="236">
        <f t="shared" si="0"/>
        <v>3</v>
      </c>
      <c r="S13" s="236">
        <f t="shared" si="0"/>
        <v>0</v>
      </c>
      <c r="T13" s="236">
        <f t="shared" si="0"/>
        <v>0</v>
      </c>
      <c r="U13" s="236">
        <f t="shared" si="0"/>
        <v>1</v>
      </c>
      <c r="V13" s="236">
        <f t="shared" si="0"/>
        <v>0</v>
      </c>
      <c r="W13" s="236">
        <f t="shared" si="0"/>
        <v>137.54000000000002</v>
      </c>
      <c r="X13" s="38"/>
    </row>
  </sheetData>
  <mergeCells count="39"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  <mergeCell ref="B13:D13"/>
    <mergeCell ref="U6:U7"/>
    <mergeCell ref="F5:F7"/>
    <mergeCell ref="G5:G7"/>
    <mergeCell ref="S6:T6"/>
    <mergeCell ref="B10:B11"/>
    <mergeCell ref="C10:C11"/>
    <mergeCell ref="A1:X1"/>
    <mergeCell ref="A2:X2"/>
    <mergeCell ref="A3:V3"/>
    <mergeCell ref="W3:X3"/>
    <mergeCell ref="A4:X4"/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A7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5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9" customWidth="1"/>
  </cols>
  <sheetData>
    <row r="1" spans="1:24">
      <c r="A1" s="332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1:24" ht="15" customHeight="1">
      <c r="A2" s="335" t="s">
        <v>118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1:24">
      <c r="A3" s="338" t="s">
        <v>579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341" t="str">
        <f>Summary!V3</f>
        <v>Date:-31.10.2014</v>
      </c>
      <c r="X3" s="342"/>
    </row>
    <row r="4" spans="1:24" s="12" customFormat="1" ht="34.5" customHeight="1">
      <c r="A4" s="343" t="s">
        <v>611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5"/>
    </row>
    <row r="5" spans="1:24" ht="18" customHeight="1">
      <c r="A5" s="327" t="s">
        <v>0</v>
      </c>
      <c r="B5" s="328" t="s">
        <v>1</v>
      </c>
      <c r="C5" s="327" t="s">
        <v>2</v>
      </c>
      <c r="D5" s="328" t="s">
        <v>3</v>
      </c>
      <c r="E5" s="327" t="s">
        <v>0</v>
      </c>
      <c r="F5" s="327" t="s">
        <v>4</v>
      </c>
      <c r="G5" s="328" t="s">
        <v>5</v>
      </c>
      <c r="H5" s="319" t="s">
        <v>61</v>
      </c>
      <c r="I5" s="327" t="s">
        <v>59</v>
      </c>
      <c r="J5" s="319" t="s">
        <v>60</v>
      </c>
      <c r="K5" s="319" t="s">
        <v>99</v>
      </c>
      <c r="L5" s="319" t="s">
        <v>32</v>
      </c>
      <c r="M5" s="356" t="s">
        <v>15</v>
      </c>
      <c r="N5" s="356"/>
      <c r="O5" s="356"/>
      <c r="P5" s="356"/>
      <c r="Q5" s="356"/>
      <c r="R5" s="356"/>
      <c r="S5" s="356"/>
      <c r="T5" s="356"/>
      <c r="U5" s="356"/>
      <c r="V5" s="356"/>
      <c r="W5" s="319" t="s">
        <v>20</v>
      </c>
      <c r="X5" s="322" t="s">
        <v>13</v>
      </c>
    </row>
    <row r="6" spans="1:24" ht="21" customHeight="1">
      <c r="A6" s="327"/>
      <c r="B6" s="328"/>
      <c r="C6" s="327"/>
      <c r="D6" s="328"/>
      <c r="E6" s="327"/>
      <c r="F6" s="327"/>
      <c r="G6" s="328"/>
      <c r="H6" s="320"/>
      <c r="I6" s="327"/>
      <c r="J6" s="320"/>
      <c r="K6" s="320"/>
      <c r="L6" s="320"/>
      <c r="M6" s="350" t="s">
        <v>6</v>
      </c>
      <c r="N6" s="357" t="s">
        <v>14</v>
      </c>
      <c r="O6" s="358" t="s">
        <v>9</v>
      </c>
      <c r="P6" s="327" t="s">
        <v>8</v>
      </c>
      <c r="Q6" s="359" t="s">
        <v>16</v>
      </c>
      <c r="R6" s="359"/>
      <c r="S6" s="350" t="s">
        <v>17</v>
      </c>
      <c r="T6" s="350"/>
      <c r="U6" s="349" t="s">
        <v>12</v>
      </c>
      <c r="V6" s="349" t="s">
        <v>7</v>
      </c>
      <c r="W6" s="320"/>
      <c r="X6" s="323"/>
    </row>
    <row r="7" spans="1:24" ht="44.25" customHeight="1">
      <c r="A7" s="327"/>
      <c r="B7" s="328"/>
      <c r="C7" s="327"/>
      <c r="D7" s="328"/>
      <c r="E7" s="327"/>
      <c r="F7" s="327"/>
      <c r="G7" s="328"/>
      <c r="H7" s="321"/>
      <c r="I7" s="327"/>
      <c r="J7" s="321"/>
      <c r="K7" s="321"/>
      <c r="L7" s="321"/>
      <c r="M7" s="350"/>
      <c r="N7" s="357"/>
      <c r="O7" s="358"/>
      <c r="P7" s="327"/>
      <c r="Q7" s="47" t="s">
        <v>10</v>
      </c>
      <c r="R7" s="10" t="s">
        <v>11</v>
      </c>
      <c r="S7" s="10" t="s">
        <v>10</v>
      </c>
      <c r="T7" s="10" t="s">
        <v>11</v>
      </c>
      <c r="U7" s="349"/>
      <c r="V7" s="349"/>
      <c r="W7" s="321"/>
      <c r="X7" s="324"/>
    </row>
    <row r="8" spans="1:24" ht="38.25">
      <c r="A8" s="71">
        <v>1</v>
      </c>
      <c r="B8" s="84" t="s">
        <v>106</v>
      </c>
      <c r="C8" s="229" t="s">
        <v>107</v>
      </c>
      <c r="D8" s="97" t="s">
        <v>127</v>
      </c>
      <c r="E8" s="230">
        <v>1</v>
      </c>
      <c r="F8" s="97" t="s">
        <v>108</v>
      </c>
      <c r="G8" s="92" t="s">
        <v>109</v>
      </c>
      <c r="H8" s="67">
        <v>9334745882</v>
      </c>
      <c r="I8" s="69"/>
      <c r="J8" s="67">
        <v>107.79</v>
      </c>
      <c r="K8" s="1"/>
      <c r="L8" s="66" t="s">
        <v>113</v>
      </c>
      <c r="M8" s="40">
        <v>1</v>
      </c>
      <c r="N8" s="164"/>
      <c r="O8" s="165"/>
      <c r="P8" s="165"/>
      <c r="Q8" s="165"/>
      <c r="R8" s="164"/>
      <c r="S8" s="164"/>
      <c r="T8" s="164"/>
      <c r="U8" s="164"/>
      <c r="V8" s="1"/>
      <c r="W8" s="1"/>
      <c r="X8" s="38" t="s">
        <v>94</v>
      </c>
    </row>
    <row r="9" spans="1:24" ht="30">
      <c r="A9" s="71">
        <v>2</v>
      </c>
      <c r="B9" s="84" t="s">
        <v>110</v>
      </c>
      <c r="C9" s="229" t="s">
        <v>107</v>
      </c>
      <c r="D9" s="97" t="s">
        <v>107</v>
      </c>
      <c r="E9" s="230">
        <v>1</v>
      </c>
      <c r="F9" s="97" t="s">
        <v>111</v>
      </c>
      <c r="G9" s="92" t="s">
        <v>112</v>
      </c>
      <c r="H9" s="67">
        <v>9334383960</v>
      </c>
      <c r="I9" s="69"/>
      <c r="J9" s="67">
        <v>107.79</v>
      </c>
      <c r="K9" s="1"/>
      <c r="L9" s="66" t="s">
        <v>113</v>
      </c>
      <c r="M9" s="40">
        <v>1</v>
      </c>
      <c r="N9" s="164"/>
      <c r="O9" s="165"/>
      <c r="P9" s="165"/>
      <c r="Q9" s="165"/>
      <c r="R9" s="164"/>
      <c r="S9" s="164"/>
      <c r="T9" s="164"/>
      <c r="U9" s="164"/>
      <c r="V9" s="1"/>
      <c r="W9" s="1"/>
      <c r="X9" s="38" t="s">
        <v>94</v>
      </c>
    </row>
    <row r="10" spans="1:24" ht="33">
      <c r="A10" s="66">
        <v>3</v>
      </c>
      <c r="B10" s="88" t="s">
        <v>121</v>
      </c>
      <c r="C10" s="262" t="s">
        <v>56</v>
      </c>
      <c r="D10" s="262" t="s">
        <v>122</v>
      </c>
      <c r="E10" s="271">
        <v>1</v>
      </c>
      <c r="F10" s="272" t="s">
        <v>123</v>
      </c>
      <c r="G10" s="92" t="s">
        <v>124</v>
      </c>
      <c r="H10" s="95">
        <v>9939871932</v>
      </c>
      <c r="I10" s="1"/>
      <c r="J10" s="67">
        <v>112.01</v>
      </c>
      <c r="K10" s="1"/>
      <c r="L10" s="66"/>
      <c r="M10" s="40">
        <v>1</v>
      </c>
      <c r="N10" s="164"/>
      <c r="O10" s="165"/>
      <c r="P10" s="165"/>
      <c r="Q10" s="165"/>
      <c r="R10" s="164"/>
      <c r="S10" s="164"/>
      <c r="T10" s="164"/>
      <c r="U10" s="164"/>
      <c r="V10" s="1"/>
      <c r="W10" s="1"/>
      <c r="X10" s="38"/>
    </row>
    <row r="11" spans="1:24">
      <c r="A11" s="1"/>
      <c r="B11" s="332" t="s">
        <v>58</v>
      </c>
      <c r="C11" s="333"/>
      <c r="D11" s="334"/>
      <c r="E11" s="29">
        <f>E8+E9+E10</f>
        <v>3</v>
      </c>
      <c r="F11" s="2"/>
      <c r="G11" s="49"/>
      <c r="H11" s="1"/>
      <c r="I11" s="1"/>
      <c r="J11" s="28">
        <f>SUM(J8:J10)</f>
        <v>327.59000000000003</v>
      </c>
      <c r="K11" s="1"/>
      <c r="L11" s="66"/>
      <c r="M11" s="40">
        <f t="shared" ref="M11:W11" si="0">SUM(M8:M10)</f>
        <v>3</v>
      </c>
      <c r="N11" s="160">
        <f t="shared" si="0"/>
        <v>0</v>
      </c>
      <c r="O11" s="160">
        <f t="shared" si="0"/>
        <v>0</v>
      </c>
      <c r="P11" s="160">
        <f t="shared" si="0"/>
        <v>0</v>
      </c>
      <c r="Q11" s="160">
        <f t="shared" si="0"/>
        <v>0</v>
      </c>
      <c r="R11" s="160">
        <f t="shared" si="0"/>
        <v>0</v>
      </c>
      <c r="S11" s="160">
        <f t="shared" si="0"/>
        <v>0</v>
      </c>
      <c r="T11" s="160">
        <f t="shared" si="0"/>
        <v>0</v>
      </c>
      <c r="U11" s="160">
        <f t="shared" si="0"/>
        <v>0</v>
      </c>
      <c r="V11" s="160">
        <f t="shared" si="0"/>
        <v>0</v>
      </c>
      <c r="W11" s="160">
        <f t="shared" si="0"/>
        <v>0</v>
      </c>
      <c r="X11" s="38"/>
    </row>
  </sheetData>
  <mergeCells count="29"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Z28" sqref="Z28"/>
    </sheetView>
  </sheetViews>
  <sheetFormatPr defaultRowHeight="15"/>
  <cols>
    <col min="1" max="1" width="5.28515625" style="12" customWidth="1"/>
    <col min="2" max="2" width="13.42578125" style="46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1" customWidth="1"/>
    <col min="16" max="16" width="5" style="55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397" t="s">
        <v>18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</row>
    <row r="2" spans="1:28" ht="15" customHeight="1">
      <c r="A2" s="335" t="str">
        <f>'Patna (West)'!A2</f>
        <v>Progress Report for the construction of HSS ( Sanc. Year 2012 - 13 )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7"/>
    </row>
    <row r="3" spans="1:28" ht="18.75" customHeight="1">
      <c r="A3" s="338" t="s">
        <v>45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40"/>
      <c r="Z3" s="384" t="str">
        <f>Summary!V3</f>
        <v>Date:-31.10.2014</v>
      </c>
      <c r="AA3" s="384"/>
      <c r="AB3" s="3"/>
    </row>
    <row r="4" spans="1:28" ht="20.25" customHeight="1">
      <c r="A4" s="395" t="s">
        <v>97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8" ht="18" customHeight="1">
      <c r="A5" s="327" t="s">
        <v>0</v>
      </c>
      <c r="B5" s="327" t="s">
        <v>1</v>
      </c>
      <c r="C5" s="327" t="s">
        <v>2</v>
      </c>
      <c r="D5" s="327" t="s">
        <v>3</v>
      </c>
      <c r="F5" s="327" t="s">
        <v>0</v>
      </c>
      <c r="G5" s="328" t="s">
        <v>4</v>
      </c>
      <c r="H5" s="328" t="s">
        <v>5</v>
      </c>
      <c r="I5" s="393" t="s">
        <v>75</v>
      </c>
      <c r="J5" s="319" t="s">
        <v>61</v>
      </c>
      <c r="K5" s="327" t="s">
        <v>59</v>
      </c>
      <c r="L5" s="319" t="s">
        <v>60</v>
      </c>
      <c r="M5" s="319" t="s">
        <v>31</v>
      </c>
      <c r="N5" s="327" t="s">
        <v>19</v>
      </c>
      <c r="O5" s="391" t="s">
        <v>32</v>
      </c>
      <c r="P5" s="356" t="s">
        <v>15</v>
      </c>
      <c r="Q5" s="356"/>
      <c r="R5" s="356"/>
      <c r="S5" s="356"/>
      <c r="T5" s="356"/>
      <c r="U5" s="356"/>
      <c r="V5" s="356"/>
      <c r="W5" s="356"/>
      <c r="X5" s="356"/>
      <c r="Y5" s="356"/>
      <c r="Z5" s="319" t="s">
        <v>20</v>
      </c>
      <c r="AA5" s="319" t="s">
        <v>13</v>
      </c>
    </row>
    <row r="6" spans="1:28" ht="21" customHeight="1">
      <c r="A6" s="327"/>
      <c r="B6" s="327"/>
      <c r="C6" s="327"/>
      <c r="D6" s="327"/>
      <c r="F6" s="327"/>
      <c r="G6" s="328"/>
      <c r="H6" s="328"/>
      <c r="I6" s="394"/>
      <c r="J6" s="320"/>
      <c r="K6" s="327"/>
      <c r="L6" s="320"/>
      <c r="M6" s="320"/>
      <c r="N6" s="327"/>
      <c r="O6" s="392"/>
      <c r="P6" s="386" t="s">
        <v>6</v>
      </c>
      <c r="Q6" s="357" t="s">
        <v>14</v>
      </c>
      <c r="R6" s="358" t="s">
        <v>9</v>
      </c>
      <c r="S6" s="327" t="s">
        <v>8</v>
      </c>
      <c r="T6" s="359" t="s">
        <v>16</v>
      </c>
      <c r="U6" s="359"/>
      <c r="V6" s="350" t="s">
        <v>17</v>
      </c>
      <c r="W6" s="350"/>
      <c r="X6" s="349" t="s">
        <v>12</v>
      </c>
      <c r="Y6" s="349" t="s">
        <v>7</v>
      </c>
      <c r="Z6" s="320"/>
      <c r="AA6" s="320"/>
    </row>
    <row r="7" spans="1:28" ht="38.25" customHeight="1">
      <c r="A7" s="319"/>
      <c r="B7" s="319"/>
      <c r="C7" s="319"/>
      <c r="D7" s="319"/>
      <c r="F7" s="319"/>
      <c r="G7" s="385"/>
      <c r="H7" s="385"/>
      <c r="I7" s="394"/>
      <c r="J7" s="320"/>
      <c r="K7" s="319"/>
      <c r="L7" s="320"/>
      <c r="M7" s="320"/>
      <c r="N7" s="319"/>
      <c r="O7" s="392"/>
      <c r="P7" s="387"/>
      <c r="Q7" s="388"/>
      <c r="R7" s="405"/>
      <c r="S7" s="319"/>
      <c r="T7" s="60" t="s">
        <v>10</v>
      </c>
      <c r="U7" s="60" t="s">
        <v>11</v>
      </c>
      <c r="V7" s="60" t="s">
        <v>10</v>
      </c>
      <c r="W7" s="60" t="s">
        <v>11</v>
      </c>
      <c r="X7" s="406"/>
      <c r="Y7" s="406"/>
      <c r="Z7" s="320"/>
      <c r="AA7" s="320"/>
    </row>
    <row r="8" spans="1:28" s="115" customFormat="1" ht="30" customHeight="1">
      <c r="A8" s="67">
        <v>1</v>
      </c>
      <c r="B8" s="102" t="s">
        <v>544</v>
      </c>
      <c r="C8" s="151" t="s">
        <v>74</v>
      </c>
      <c r="D8" s="101" t="s">
        <v>129</v>
      </c>
      <c r="E8" s="100">
        <v>1</v>
      </c>
      <c r="F8" s="100">
        <v>1</v>
      </c>
      <c r="G8" s="264" t="s">
        <v>130</v>
      </c>
      <c r="H8" s="93" t="s">
        <v>131</v>
      </c>
      <c r="I8" s="58"/>
      <c r="J8" s="31"/>
      <c r="K8" s="62"/>
      <c r="L8" s="59">
        <v>113.09</v>
      </c>
      <c r="M8" s="62"/>
      <c r="N8" s="62"/>
      <c r="O8" s="62"/>
      <c r="P8" s="105"/>
      <c r="Q8" s="42"/>
      <c r="R8" s="42"/>
      <c r="S8" s="42"/>
      <c r="T8" s="176"/>
      <c r="U8" s="176">
        <v>1</v>
      </c>
      <c r="V8" s="177"/>
      <c r="W8" s="177"/>
      <c r="X8" s="177"/>
      <c r="Y8" s="166"/>
      <c r="Z8" s="59">
        <v>25.94</v>
      </c>
      <c r="AA8" s="62"/>
      <c r="AB8" s="114"/>
    </row>
    <row r="9" spans="1:28" s="115" customFormat="1" ht="30" customHeight="1">
      <c r="A9" s="355">
        <v>2</v>
      </c>
      <c r="B9" s="410" t="s">
        <v>545</v>
      </c>
      <c r="C9" s="412" t="s">
        <v>72</v>
      </c>
      <c r="D9" s="414"/>
      <c r="E9" s="100">
        <v>1</v>
      </c>
      <c r="F9" s="100">
        <v>1</v>
      </c>
      <c r="G9" s="265" t="s">
        <v>132</v>
      </c>
      <c r="H9" s="413" t="s">
        <v>133</v>
      </c>
      <c r="I9" s="58"/>
      <c r="J9" s="31"/>
      <c r="K9" s="62"/>
      <c r="L9" s="377">
        <v>341.27</v>
      </c>
      <c r="M9" s="62"/>
      <c r="N9" s="62"/>
      <c r="O9" s="62"/>
      <c r="P9" s="105">
        <v>1</v>
      </c>
      <c r="Q9" s="178"/>
      <c r="R9" s="179"/>
      <c r="S9" s="180"/>
      <c r="T9" s="177"/>
      <c r="U9" s="177"/>
      <c r="V9" s="177"/>
      <c r="W9" s="177"/>
      <c r="X9" s="177"/>
      <c r="Y9" s="166"/>
      <c r="Z9" s="377">
        <v>11.36</v>
      </c>
      <c r="AA9" s="93"/>
      <c r="AB9" s="114"/>
    </row>
    <row r="10" spans="1:28" s="115" customFormat="1" ht="30" customHeight="1">
      <c r="A10" s="355"/>
      <c r="B10" s="411"/>
      <c r="C10" s="412"/>
      <c r="D10" s="414"/>
      <c r="E10" s="100">
        <v>2</v>
      </c>
      <c r="F10" s="100">
        <v>2</v>
      </c>
      <c r="G10" s="266" t="s">
        <v>134</v>
      </c>
      <c r="H10" s="413"/>
      <c r="I10" s="20"/>
      <c r="J10" s="1"/>
      <c r="K10" s="1"/>
      <c r="L10" s="378"/>
      <c r="M10" s="40"/>
      <c r="N10" s="1"/>
      <c r="O10" s="1"/>
      <c r="P10" s="106"/>
      <c r="Q10" s="42"/>
      <c r="R10" s="42"/>
      <c r="S10" s="42"/>
      <c r="T10" s="42"/>
      <c r="U10" s="42">
        <v>1</v>
      </c>
      <c r="V10" s="163"/>
      <c r="W10" s="163"/>
      <c r="X10" s="163"/>
      <c r="Y10" s="164"/>
      <c r="Z10" s="378"/>
      <c r="AA10" s="35" t="s">
        <v>590</v>
      </c>
      <c r="AB10" s="116"/>
    </row>
    <row r="11" spans="1:28" ht="30" customHeight="1">
      <c r="A11" s="374">
        <v>3</v>
      </c>
      <c r="B11" s="415" t="s">
        <v>546</v>
      </c>
      <c r="C11" s="416" t="s">
        <v>73</v>
      </c>
      <c r="D11" s="111"/>
      <c r="E11" s="112">
        <v>1</v>
      </c>
      <c r="F11" s="112">
        <v>1</v>
      </c>
      <c r="G11" s="267" t="s">
        <v>135</v>
      </c>
      <c r="H11" s="369" t="s">
        <v>95</v>
      </c>
      <c r="I11" s="18"/>
      <c r="L11" s="329">
        <v>340.94</v>
      </c>
      <c r="M11" s="65"/>
      <c r="N11" s="74"/>
      <c r="O11" s="74"/>
      <c r="P11" s="113"/>
      <c r="Q11" s="181"/>
      <c r="R11" s="182"/>
      <c r="S11" s="182"/>
      <c r="T11" s="182"/>
      <c r="U11" s="182"/>
      <c r="V11" s="182"/>
      <c r="W11" s="182"/>
      <c r="X11" s="182"/>
      <c r="Y11" s="167"/>
      <c r="Z11" s="329"/>
      <c r="AA11" s="74"/>
      <c r="AB11" s="14"/>
    </row>
    <row r="12" spans="1:28" ht="30" customHeight="1">
      <c r="A12" s="374"/>
      <c r="B12" s="400"/>
      <c r="C12" s="416"/>
      <c r="D12" s="101"/>
      <c r="E12" s="100">
        <v>2</v>
      </c>
      <c r="F12" s="100">
        <v>2</v>
      </c>
      <c r="G12" s="264" t="s">
        <v>136</v>
      </c>
      <c r="H12" s="361"/>
      <c r="I12" s="18"/>
      <c r="L12" s="363"/>
      <c r="M12" s="40"/>
      <c r="N12" s="1"/>
      <c r="O12" s="1"/>
      <c r="P12" s="106"/>
      <c r="Q12" s="162"/>
      <c r="R12" s="163"/>
      <c r="S12" s="163"/>
      <c r="T12" s="163"/>
      <c r="U12" s="163"/>
      <c r="V12" s="163"/>
      <c r="W12" s="163"/>
      <c r="X12" s="163"/>
      <c r="Y12" s="164"/>
      <c r="Z12" s="363"/>
      <c r="AA12" s="1"/>
      <c r="AB12" s="14"/>
    </row>
    <row r="13" spans="1:28" ht="37.5" customHeight="1">
      <c r="A13" s="348"/>
      <c r="B13" s="401"/>
      <c r="C13" s="417"/>
      <c r="D13" s="101"/>
      <c r="E13" s="100">
        <v>3</v>
      </c>
      <c r="F13" s="100">
        <v>3</v>
      </c>
      <c r="G13" s="264" t="s">
        <v>137</v>
      </c>
      <c r="H13" s="362"/>
      <c r="I13" s="18"/>
      <c r="L13" s="330"/>
      <c r="M13" s="40"/>
      <c r="N13" s="1"/>
      <c r="O13" s="1"/>
      <c r="P13" s="106"/>
      <c r="Q13" s="162"/>
      <c r="R13" s="163"/>
      <c r="S13" s="163"/>
      <c r="T13" s="163"/>
      <c r="U13" s="163"/>
      <c r="V13" s="163"/>
      <c r="W13" s="163"/>
      <c r="X13" s="163"/>
      <c r="Y13" s="164"/>
      <c r="Z13" s="330"/>
      <c r="AA13" s="1"/>
      <c r="AB13" s="14"/>
    </row>
    <row r="14" spans="1:28" ht="26.25" customHeight="1">
      <c r="A14" s="347">
        <v>4</v>
      </c>
      <c r="B14" s="399" t="s">
        <v>547</v>
      </c>
      <c r="C14" s="402" t="s">
        <v>73</v>
      </c>
      <c r="D14" s="101"/>
      <c r="E14" s="100">
        <v>1</v>
      </c>
      <c r="F14" s="100">
        <v>1</v>
      </c>
      <c r="G14" s="264" t="s">
        <v>138</v>
      </c>
      <c r="H14" s="360" t="s">
        <v>139</v>
      </c>
      <c r="I14" s="18"/>
      <c r="L14" s="379">
        <v>341.2</v>
      </c>
      <c r="M14" s="40"/>
      <c r="N14" s="1"/>
      <c r="O14" s="1"/>
      <c r="P14" s="106"/>
      <c r="Q14" s="176"/>
      <c r="R14" s="176"/>
      <c r="S14" s="176">
        <v>1</v>
      </c>
      <c r="T14" s="183"/>
      <c r="U14" s="163"/>
      <c r="V14" s="163"/>
      <c r="W14" s="163"/>
      <c r="X14" s="163"/>
      <c r="Y14" s="164"/>
      <c r="Z14" s="329">
        <v>6.59</v>
      </c>
      <c r="AA14" s="35" t="s">
        <v>591</v>
      </c>
      <c r="AB14" s="14"/>
    </row>
    <row r="15" spans="1:28" ht="30" customHeight="1">
      <c r="A15" s="374"/>
      <c r="B15" s="400"/>
      <c r="C15" s="403"/>
      <c r="D15" s="101"/>
      <c r="E15" s="100">
        <v>2</v>
      </c>
      <c r="F15" s="100">
        <v>2</v>
      </c>
      <c r="G15" s="264" t="s">
        <v>140</v>
      </c>
      <c r="H15" s="361"/>
      <c r="I15" s="18"/>
      <c r="L15" s="380"/>
      <c r="M15" s="40"/>
      <c r="N15" s="1"/>
      <c r="O15" s="1"/>
      <c r="P15" s="106"/>
      <c r="Q15" s="176"/>
      <c r="R15" s="176">
        <v>1</v>
      </c>
      <c r="S15" s="183"/>
      <c r="T15" s="183"/>
      <c r="U15" s="163"/>
      <c r="V15" s="163"/>
      <c r="W15" s="163"/>
      <c r="X15" s="163"/>
      <c r="Y15" s="164"/>
      <c r="Z15" s="363"/>
      <c r="AA15" s="1"/>
      <c r="AB15" s="14"/>
    </row>
    <row r="16" spans="1:28" ht="30" customHeight="1">
      <c r="A16" s="348"/>
      <c r="B16" s="401"/>
      <c r="C16" s="404"/>
      <c r="D16" s="101"/>
      <c r="E16" s="100">
        <v>3</v>
      </c>
      <c r="F16" s="100">
        <v>3</v>
      </c>
      <c r="G16" s="264" t="s">
        <v>141</v>
      </c>
      <c r="H16" s="362"/>
      <c r="I16" s="18"/>
      <c r="L16" s="381"/>
      <c r="M16" s="40"/>
      <c r="N16" s="1"/>
      <c r="O16" s="1"/>
      <c r="P16" s="106"/>
      <c r="Q16" s="176"/>
      <c r="R16" s="176">
        <v>1</v>
      </c>
      <c r="S16" s="183"/>
      <c r="T16" s="183"/>
      <c r="U16" s="163"/>
      <c r="V16" s="163"/>
      <c r="W16" s="163"/>
      <c r="X16" s="163"/>
      <c r="Y16" s="164"/>
      <c r="Z16" s="330"/>
      <c r="AA16" s="1"/>
      <c r="AB16" s="14"/>
    </row>
    <row r="17" spans="1:28" ht="30" customHeight="1">
      <c r="A17" s="355">
        <v>5</v>
      </c>
      <c r="B17" s="368" t="s">
        <v>548</v>
      </c>
      <c r="C17" s="367" t="s">
        <v>73</v>
      </c>
      <c r="D17" s="101"/>
      <c r="E17" s="100">
        <v>1</v>
      </c>
      <c r="F17" s="100">
        <v>1</v>
      </c>
      <c r="G17" s="264" t="s">
        <v>142</v>
      </c>
      <c r="H17" s="360" t="s">
        <v>143</v>
      </c>
      <c r="I17" s="18"/>
      <c r="L17" s="329">
        <v>341.74</v>
      </c>
      <c r="M17" s="40"/>
      <c r="N17" s="1"/>
      <c r="O17" s="1"/>
      <c r="P17" s="106"/>
      <c r="Q17" s="176"/>
      <c r="R17" s="176">
        <v>1</v>
      </c>
      <c r="S17" s="183"/>
      <c r="T17" s="183"/>
      <c r="U17" s="163"/>
      <c r="V17" s="163"/>
      <c r="W17" s="163"/>
      <c r="X17" s="163"/>
      <c r="Y17" s="164"/>
      <c r="Z17" s="329">
        <v>41.32</v>
      </c>
      <c r="AA17" s="1"/>
      <c r="AB17" s="14"/>
    </row>
    <row r="18" spans="1:28" ht="30" customHeight="1">
      <c r="A18" s="355"/>
      <c r="B18" s="369"/>
      <c r="C18" s="367"/>
      <c r="D18" s="101"/>
      <c r="E18" s="100">
        <v>2</v>
      </c>
      <c r="F18" s="100">
        <v>2</v>
      </c>
      <c r="G18" s="264" t="s">
        <v>144</v>
      </c>
      <c r="H18" s="361"/>
      <c r="I18" s="18"/>
      <c r="L18" s="363"/>
      <c r="M18" s="40"/>
      <c r="N18" s="1"/>
      <c r="O18" s="1"/>
      <c r="P18" s="106"/>
      <c r="Q18" s="176"/>
      <c r="R18" s="176"/>
      <c r="S18" s="176">
        <v>1</v>
      </c>
      <c r="T18" s="183"/>
      <c r="U18" s="163"/>
      <c r="V18" s="163"/>
      <c r="W18" s="163"/>
      <c r="X18" s="163"/>
      <c r="Y18" s="164"/>
      <c r="Z18" s="363"/>
      <c r="AA18" s="35" t="s">
        <v>592</v>
      </c>
      <c r="AB18" s="14"/>
    </row>
    <row r="19" spans="1:28" ht="37.5" customHeight="1">
      <c r="A19" s="355"/>
      <c r="B19" s="370"/>
      <c r="C19" s="367"/>
      <c r="D19" s="101"/>
      <c r="E19" s="100">
        <v>3</v>
      </c>
      <c r="F19" s="100">
        <v>3</v>
      </c>
      <c r="G19" s="264" t="s">
        <v>145</v>
      </c>
      <c r="H19" s="362"/>
      <c r="I19" s="18"/>
      <c r="L19" s="330"/>
      <c r="M19" s="40"/>
      <c r="N19" s="1"/>
      <c r="O19" s="1"/>
      <c r="P19" s="106"/>
      <c r="Q19" s="176"/>
      <c r="R19" s="176">
        <v>1</v>
      </c>
      <c r="S19" s="183"/>
      <c r="T19" s="183"/>
      <c r="U19" s="163"/>
      <c r="V19" s="163"/>
      <c r="W19" s="163"/>
      <c r="X19" s="163"/>
      <c r="Y19" s="164"/>
      <c r="Z19" s="330"/>
      <c r="AA19" s="1"/>
      <c r="AB19" s="14"/>
    </row>
    <row r="20" spans="1:28" ht="30" customHeight="1">
      <c r="A20" s="347">
        <v>6</v>
      </c>
      <c r="B20" s="368" t="s">
        <v>542</v>
      </c>
      <c r="C20" s="371" t="s">
        <v>73</v>
      </c>
      <c r="D20" s="101"/>
      <c r="E20" s="100">
        <v>4</v>
      </c>
      <c r="F20" s="100">
        <v>1</v>
      </c>
      <c r="G20" s="264" t="s">
        <v>146</v>
      </c>
      <c r="H20" s="360" t="s">
        <v>148</v>
      </c>
      <c r="I20" s="18"/>
      <c r="L20" s="364">
        <v>343.6</v>
      </c>
      <c r="M20" s="40"/>
      <c r="N20" s="1"/>
      <c r="O20" s="1"/>
      <c r="P20" s="106"/>
      <c r="Q20" s="176"/>
      <c r="R20" s="176"/>
      <c r="S20" s="176"/>
      <c r="T20" s="176"/>
      <c r="U20" s="176"/>
      <c r="V20" s="42">
        <v>1</v>
      </c>
      <c r="W20" s="163"/>
      <c r="X20" s="163"/>
      <c r="Y20" s="164"/>
      <c r="Z20" s="329">
        <v>79.02</v>
      </c>
      <c r="AA20" s="35" t="s">
        <v>593</v>
      </c>
      <c r="AB20" s="14"/>
    </row>
    <row r="21" spans="1:28" ht="30" customHeight="1">
      <c r="A21" s="374"/>
      <c r="B21" s="369"/>
      <c r="C21" s="372"/>
      <c r="D21" s="101"/>
      <c r="E21" s="100">
        <v>1</v>
      </c>
      <c r="F21" s="100">
        <v>2</v>
      </c>
      <c r="G21" s="264" t="s">
        <v>147</v>
      </c>
      <c r="H21" s="361"/>
      <c r="I21" s="18"/>
      <c r="L21" s="365"/>
      <c r="M21" s="40"/>
      <c r="N21" s="1"/>
      <c r="O21" s="1"/>
      <c r="P21" s="106"/>
      <c r="Q21" s="184"/>
      <c r="R21" s="176">
        <v>1</v>
      </c>
      <c r="S21" s="183"/>
      <c r="T21" s="183"/>
      <c r="U21" s="163"/>
      <c r="V21" s="163"/>
      <c r="W21" s="163"/>
      <c r="X21" s="163"/>
      <c r="Y21" s="164"/>
      <c r="Z21" s="363"/>
      <c r="AB21" s="14"/>
    </row>
    <row r="22" spans="1:28" ht="30" customHeight="1">
      <c r="A22" s="348"/>
      <c r="B22" s="370"/>
      <c r="C22" s="373"/>
      <c r="D22" s="101"/>
      <c r="E22" s="100">
        <v>2</v>
      </c>
      <c r="F22" s="100">
        <v>3</v>
      </c>
      <c r="G22" s="264" t="s">
        <v>149</v>
      </c>
      <c r="H22" s="362"/>
      <c r="I22" s="18"/>
      <c r="L22" s="366"/>
      <c r="M22" s="40"/>
      <c r="N22" s="1"/>
      <c r="O22" s="1"/>
      <c r="P22" s="106"/>
      <c r="Q22" s="184"/>
      <c r="R22" s="184"/>
      <c r="S22" s="184"/>
      <c r="T22" s="176">
        <v>1</v>
      </c>
      <c r="U22" s="163"/>
      <c r="V22" s="163"/>
      <c r="W22" s="163"/>
      <c r="X22" s="163"/>
      <c r="Y22" s="164"/>
      <c r="Z22" s="330"/>
      <c r="AA22" s="2" t="s">
        <v>594</v>
      </c>
      <c r="AB22" s="14"/>
    </row>
    <row r="23" spans="1:28" ht="30" customHeight="1">
      <c r="A23" s="347">
        <v>7</v>
      </c>
      <c r="B23" s="399" t="s">
        <v>541</v>
      </c>
      <c r="C23" s="418" t="s">
        <v>150</v>
      </c>
      <c r="D23" s="371" t="s">
        <v>151</v>
      </c>
      <c r="E23" s="100">
        <v>1</v>
      </c>
      <c r="F23" s="100">
        <v>1</v>
      </c>
      <c r="G23" s="264" t="s">
        <v>152</v>
      </c>
      <c r="H23" s="360" t="s">
        <v>153</v>
      </c>
      <c r="I23" s="18"/>
      <c r="L23" s="329">
        <v>342.14</v>
      </c>
      <c r="M23" s="40"/>
      <c r="N23" s="1"/>
      <c r="O23" s="1"/>
      <c r="P23" s="106"/>
      <c r="Q23" s="184"/>
      <c r="R23" s="176"/>
      <c r="S23" s="176"/>
      <c r="T23" s="176"/>
      <c r="U23" s="176">
        <v>1</v>
      </c>
      <c r="V23" s="163"/>
      <c r="W23" s="163"/>
      <c r="X23" s="163"/>
      <c r="Y23" s="164"/>
      <c r="Z23" s="329">
        <v>36.68</v>
      </c>
      <c r="AA23" s="1"/>
      <c r="AB23" s="14"/>
    </row>
    <row r="24" spans="1:28" ht="30" customHeight="1">
      <c r="A24" s="374"/>
      <c r="B24" s="400"/>
      <c r="C24" s="416"/>
      <c r="D24" s="372"/>
      <c r="E24" s="100">
        <v>2</v>
      </c>
      <c r="F24" s="100">
        <v>2</v>
      </c>
      <c r="G24" s="264" t="s">
        <v>154</v>
      </c>
      <c r="H24" s="361"/>
      <c r="I24" s="18"/>
      <c r="L24" s="363"/>
      <c r="M24" s="40"/>
      <c r="N24" s="1"/>
      <c r="O24" s="1"/>
      <c r="P24" s="106"/>
      <c r="Q24" s="185"/>
      <c r="R24" s="176"/>
      <c r="S24" s="176"/>
      <c r="T24" s="176">
        <v>1</v>
      </c>
      <c r="U24" s="183"/>
      <c r="V24" s="163"/>
      <c r="W24" s="163"/>
      <c r="X24" s="163"/>
      <c r="Y24" s="164"/>
      <c r="Z24" s="363"/>
      <c r="AA24" s="1"/>
      <c r="AB24" s="14"/>
    </row>
    <row r="25" spans="1:28" ht="30" customHeight="1">
      <c r="A25" s="348"/>
      <c r="B25" s="401"/>
      <c r="C25" s="417"/>
      <c r="D25" s="373"/>
      <c r="E25" s="100">
        <v>3</v>
      </c>
      <c r="F25" s="100">
        <v>3</v>
      </c>
      <c r="G25" s="264" t="s">
        <v>155</v>
      </c>
      <c r="H25" s="362"/>
      <c r="I25" s="18"/>
      <c r="L25" s="330"/>
      <c r="M25" s="40"/>
      <c r="N25" s="1"/>
      <c r="O25" s="1"/>
      <c r="P25" s="106"/>
      <c r="Q25" s="176"/>
      <c r="R25" s="176">
        <v>1</v>
      </c>
      <c r="S25" s="183"/>
      <c r="T25" s="183"/>
      <c r="U25" s="183"/>
      <c r="V25" s="163"/>
      <c r="W25" s="163"/>
      <c r="X25" s="163"/>
      <c r="Y25" s="164"/>
      <c r="Z25" s="330"/>
      <c r="AA25" s="1"/>
      <c r="AB25" s="14"/>
    </row>
    <row r="26" spans="1:28" ht="30" customHeight="1">
      <c r="A26" s="67">
        <v>8</v>
      </c>
      <c r="B26" s="102" t="s">
        <v>540</v>
      </c>
      <c r="C26" s="151" t="s">
        <v>76</v>
      </c>
      <c r="D26" s="101"/>
      <c r="E26" s="100">
        <v>1</v>
      </c>
      <c r="F26" s="100">
        <v>1</v>
      </c>
      <c r="G26" s="264" t="s">
        <v>156</v>
      </c>
      <c r="H26" s="155" t="s">
        <v>543</v>
      </c>
      <c r="I26" s="18"/>
      <c r="L26" s="1"/>
      <c r="M26" s="40"/>
      <c r="N26" s="1"/>
      <c r="O26" s="1"/>
      <c r="P26" s="106"/>
      <c r="Q26" s="186"/>
      <c r="R26" s="42"/>
      <c r="S26" s="42"/>
      <c r="T26" s="42">
        <v>1</v>
      </c>
      <c r="U26" s="163"/>
      <c r="V26" s="163"/>
      <c r="W26" s="163"/>
      <c r="X26" s="163"/>
      <c r="Y26" s="164"/>
      <c r="Z26" s="274">
        <v>16.920000000000002</v>
      </c>
      <c r="AA26" s="1" t="s">
        <v>594</v>
      </c>
      <c r="AB26" s="14"/>
    </row>
    <row r="27" spans="1:28" ht="30" customHeight="1">
      <c r="A27" s="76">
        <v>9</v>
      </c>
      <c r="B27" s="154" t="s">
        <v>539</v>
      </c>
      <c r="C27" s="152" t="s">
        <v>76</v>
      </c>
      <c r="D27" s="107"/>
      <c r="E27" s="108">
        <v>1</v>
      </c>
      <c r="F27" s="108">
        <v>1</v>
      </c>
      <c r="G27" s="268" t="s">
        <v>157</v>
      </c>
      <c r="H27" s="104" t="s">
        <v>158</v>
      </c>
      <c r="I27" s="18"/>
      <c r="L27" s="19"/>
      <c r="M27" s="64"/>
      <c r="N27" s="19"/>
      <c r="O27" s="19"/>
      <c r="P27" s="109"/>
      <c r="Q27" s="187"/>
      <c r="R27" s="187"/>
      <c r="S27" s="187">
        <v>1</v>
      </c>
      <c r="T27" s="188"/>
      <c r="U27" s="188"/>
      <c r="V27" s="163"/>
      <c r="W27" s="163"/>
      <c r="X27" s="163"/>
      <c r="Y27" s="164"/>
      <c r="Z27" s="274">
        <v>31.29</v>
      </c>
      <c r="AA27" s="1"/>
      <c r="AB27" s="14"/>
    </row>
    <row r="28" spans="1:28" s="12" customFormat="1" ht="31.5">
      <c r="A28" s="147">
        <v>10</v>
      </c>
      <c r="B28" s="85" t="s">
        <v>538</v>
      </c>
      <c r="C28" s="150" t="s">
        <v>72</v>
      </c>
      <c r="D28" s="148"/>
      <c r="E28" s="148" t="s">
        <v>536</v>
      </c>
      <c r="F28" s="149">
        <v>1</v>
      </c>
      <c r="G28" s="228" t="s">
        <v>549</v>
      </c>
      <c r="H28" s="276" t="s">
        <v>595</v>
      </c>
      <c r="I28" s="148"/>
      <c r="J28" s="148"/>
      <c r="K28" s="148"/>
      <c r="L28" s="202">
        <v>121.3</v>
      </c>
      <c r="M28" s="110"/>
      <c r="N28" s="110"/>
      <c r="O28" s="110"/>
      <c r="P28" s="110">
        <v>1</v>
      </c>
      <c r="Q28" s="189"/>
      <c r="R28" s="189"/>
      <c r="S28" s="189"/>
      <c r="T28" s="189"/>
      <c r="U28" s="189"/>
      <c r="V28" s="190"/>
      <c r="W28" s="189"/>
      <c r="X28" s="189"/>
      <c r="Y28" s="139"/>
      <c r="Z28" s="275"/>
      <c r="AA28" s="110"/>
    </row>
    <row r="29" spans="1:28" s="12" customFormat="1" ht="23.25" customHeight="1">
      <c r="A29" s="382">
        <v>11</v>
      </c>
      <c r="B29" s="419" t="s">
        <v>537</v>
      </c>
      <c r="C29" s="153" t="s">
        <v>72</v>
      </c>
      <c r="D29" s="148"/>
      <c r="E29" s="148" t="s">
        <v>536</v>
      </c>
      <c r="F29" s="149">
        <v>1</v>
      </c>
      <c r="G29" s="228" t="s">
        <v>550</v>
      </c>
      <c r="H29" s="389" t="s">
        <v>596</v>
      </c>
      <c r="I29" s="148"/>
      <c r="J29" s="148"/>
      <c r="K29" s="148"/>
      <c r="L29" s="375">
        <v>217.73</v>
      </c>
      <c r="M29" s="110"/>
      <c r="N29" s="110"/>
      <c r="O29" s="110"/>
      <c r="P29" s="110">
        <v>1</v>
      </c>
      <c r="Q29" s="189"/>
      <c r="R29" s="189"/>
      <c r="S29" s="189"/>
      <c r="T29" s="189"/>
      <c r="U29" s="189"/>
      <c r="V29" s="191"/>
      <c r="W29" s="189"/>
      <c r="X29" s="189"/>
      <c r="Y29" s="139"/>
      <c r="Z29" s="275"/>
      <c r="AA29" s="110"/>
    </row>
    <row r="30" spans="1:28" s="12" customFormat="1" ht="31.5">
      <c r="A30" s="383"/>
      <c r="B30" s="420"/>
      <c r="C30" s="153" t="s">
        <v>72</v>
      </c>
      <c r="D30" s="148"/>
      <c r="E30" s="148" t="s">
        <v>536</v>
      </c>
      <c r="F30" s="149">
        <v>2</v>
      </c>
      <c r="G30" s="228" t="s">
        <v>551</v>
      </c>
      <c r="H30" s="390"/>
      <c r="I30" s="148"/>
      <c r="J30" s="148"/>
      <c r="K30" s="148"/>
      <c r="L30" s="376"/>
      <c r="M30" s="110"/>
      <c r="N30" s="110"/>
      <c r="O30" s="110"/>
      <c r="P30" s="110">
        <v>1</v>
      </c>
      <c r="Q30" s="189"/>
      <c r="R30" s="189"/>
      <c r="S30" s="189"/>
      <c r="T30" s="189"/>
      <c r="U30" s="189"/>
      <c r="V30" s="191"/>
      <c r="W30" s="189"/>
      <c r="X30" s="189"/>
      <c r="Y30" s="139"/>
      <c r="Z30" s="275"/>
      <c r="AA30" s="110"/>
    </row>
    <row r="31" spans="1:28" s="12" customFormat="1">
      <c r="A31" s="407" t="s">
        <v>58</v>
      </c>
      <c r="B31" s="408"/>
      <c r="C31" s="408"/>
      <c r="D31" s="409"/>
      <c r="E31" s="110"/>
      <c r="F31" s="128">
        <f>F8+F10+F13+F16+F19+F22+F25+F26+F27+F28+F30</f>
        <v>23</v>
      </c>
      <c r="G31" s="110"/>
      <c r="H31" s="110"/>
      <c r="I31" s="110"/>
      <c r="J31" s="110"/>
      <c r="K31" s="110"/>
      <c r="L31" s="110">
        <f>SUM(L8:L30)</f>
        <v>2503.0100000000002</v>
      </c>
      <c r="M31" s="110"/>
      <c r="N31" s="110"/>
      <c r="O31" s="110"/>
      <c r="P31" s="128">
        <f>SUM(P8:P30)</f>
        <v>4</v>
      </c>
      <c r="Q31" s="128">
        <f>SUM(Q8:Q27)</f>
        <v>0</v>
      </c>
      <c r="R31" s="128">
        <f t="shared" ref="R31:Z31" si="0">SUM(R8:R27)</f>
        <v>6</v>
      </c>
      <c r="S31" s="128">
        <f t="shared" si="0"/>
        <v>3</v>
      </c>
      <c r="T31" s="128">
        <f t="shared" si="0"/>
        <v>3</v>
      </c>
      <c r="U31" s="128">
        <f t="shared" si="0"/>
        <v>3</v>
      </c>
      <c r="V31" s="128">
        <f t="shared" si="0"/>
        <v>1</v>
      </c>
      <c r="W31" s="128">
        <f t="shared" si="0"/>
        <v>0</v>
      </c>
      <c r="X31" s="128">
        <f t="shared" si="0"/>
        <v>0</v>
      </c>
      <c r="Y31" s="128">
        <f t="shared" si="0"/>
        <v>0</v>
      </c>
      <c r="Z31" s="128">
        <f t="shared" si="0"/>
        <v>249.12000000000003</v>
      </c>
      <c r="AA31" s="76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3">
    <mergeCell ref="A31:D31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A23:A25"/>
    <mergeCell ref="B23:B25"/>
    <mergeCell ref="C23:C25"/>
    <mergeCell ref="D23:D25"/>
    <mergeCell ref="H23:H25"/>
    <mergeCell ref="B29:B30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O5:O7"/>
    <mergeCell ref="K5:K7"/>
    <mergeCell ref="A2:AA2"/>
    <mergeCell ref="I5:I7"/>
    <mergeCell ref="A4:AA4"/>
    <mergeCell ref="A29:A30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B17:B19"/>
    <mergeCell ref="A17:A19"/>
    <mergeCell ref="C20:C22"/>
    <mergeCell ref="B20:B22"/>
    <mergeCell ref="A20:A22"/>
    <mergeCell ref="H17:H19"/>
    <mergeCell ref="L17:L19"/>
    <mergeCell ref="H20:H22"/>
    <mergeCell ref="L20:L22"/>
    <mergeCell ref="C17:C19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14" sqref="X14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3" customWidth="1"/>
    <col min="14" max="14" width="4.28515625" style="11" customWidth="1"/>
    <col min="15" max="23" width="5.7109375" customWidth="1"/>
    <col min="25" max="25" width="13.28515625" customWidth="1"/>
  </cols>
  <sheetData>
    <row r="1" spans="1:25">
      <c r="A1" s="424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15" customHeight="1">
      <c r="A2" s="427" t="str">
        <f>'Patna (West)'!A2</f>
        <v>Progress Report for the construction of HSS ( Sanc. Year 2012 - 13 )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1:25">
      <c r="A3" s="426" t="s">
        <v>44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08" t="str">
        <f>Summary!V3</f>
        <v>Date:-31.10.2014</v>
      </c>
      <c r="Y3" s="409"/>
    </row>
    <row r="4" spans="1:25" ht="15" customHeight="1">
      <c r="A4" s="436" t="s">
        <v>612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</row>
    <row r="5" spans="1:25" ht="18" customHeight="1">
      <c r="A5" s="327" t="s">
        <v>0</v>
      </c>
      <c r="B5" s="327" t="s">
        <v>1</v>
      </c>
      <c r="C5" s="327" t="s">
        <v>2</v>
      </c>
      <c r="D5" s="327" t="s">
        <v>3</v>
      </c>
      <c r="E5" s="327" t="s">
        <v>0</v>
      </c>
      <c r="F5" s="328" t="s">
        <v>4</v>
      </c>
      <c r="G5" s="32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9" t="s">
        <v>20</v>
      </c>
      <c r="Y5" s="421" t="s">
        <v>13</v>
      </c>
    </row>
    <row r="6" spans="1:25" ht="29.25" customHeight="1">
      <c r="A6" s="327"/>
      <c r="B6" s="327"/>
      <c r="C6" s="327"/>
      <c r="D6" s="327"/>
      <c r="E6" s="327"/>
      <c r="F6" s="328"/>
      <c r="G6" s="327"/>
      <c r="H6" s="320"/>
      <c r="I6" s="327"/>
      <c r="J6" s="320"/>
      <c r="K6" s="320"/>
      <c r="L6" s="327"/>
      <c r="M6" s="320"/>
      <c r="N6" s="350" t="s">
        <v>6</v>
      </c>
      <c r="O6" s="357" t="s">
        <v>14</v>
      </c>
      <c r="P6" s="358" t="s">
        <v>9</v>
      </c>
      <c r="Q6" s="327" t="s">
        <v>8</v>
      </c>
      <c r="R6" s="359" t="s">
        <v>16</v>
      </c>
      <c r="S6" s="359"/>
      <c r="T6" s="350" t="s">
        <v>17</v>
      </c>
      <c r="U6" s="350"/>
      <c r="V6" s="349" t="s">
        <v>12</v>
      </c>
      <c r="W6" s="349" t="s">
        <v>7</v>
      </c>
      <c r="X6" s="320"/>
      <c r="Y6" s="422"/>
    </row>
    <row r="7" spans="1:25" ht="27.75" customHeight="1">
      <c r="A7" s="327"/>
      <c r="B7" s="327"/>
      <c r="C7" s="327"/>
      <c r="D7" s="327"/>
      <c r="E7" s="327"/>
      <c r="F7" s="328"/>
      <c r="G7" s="327"/>
      <c r="H7" s="321"/>
      <c r="I7" s="327"/>
      <c r="J7" s="321"/>
      <c r="K7" s="321"/>
      <c r="L7" s="327"/>
      <c r="M7" s="321"/>
      <c r="N7" s="350"/>
      <c r="O7" s="357"/>
      <c r="P7" s="358"/>
      <c r="Q7" s="327"/>
      <c r="R7" s="16" t="s">
        <v>10</v>
      </c>
      <c r="S7" s="16" t="s">
        <v>11</v>
      </c>
      <c r="T7" s="16" t="s">
        <v>10</v>
      </c>
      <c r="U7" s="16" t="s">
        <v>11</v>
      </c>
      <c r="V7" s="349"/>
      <c r="W7" s="349"/>
      <c r="X7" s="321"/>
      <c r="Y7" s="423"/>
    </row>
    <row r="8" spans="1:25" ht="30" customHeight="1">
      <c r="A8" s="355">
        <v>1</v>
      </c>
      <c r="B8" s="429" t="s">
        <v>159</v>
      </c>
      <c r="C8" s="118" t="s">
        <v>160</v>
      </c>
      <c r="D8" s="67" t="s">
        <v>161</v>
      </c>
      <c r="E8" s="67">
        <v>1</v>
      </c>
      <c r="F8" s="93" t="s">
        <v>162</v>
      </c>
      <c r="G8" s="360" t="s">
        <v>163</v>
      </c>
      <c r="H8" s="347"/>
      <c r="I8" s="104"/>
      <c r="J8" s="432">
        <v>316.80063000000001</v>
      </c>
      <c r="K8" s="432">
        <v>316.80063000000001</v>
      </c>
      <c r="L8" s="347"/>
      <c r="M8" s="329" t="s">
        <v>57</v>
      </c>
      <c r="N8" s="53">
        <v>1</v>
      </c>
      <c r="O8" s="1"/>
      <c r="P8" s="122"/>
      <c r="Q8" s="40"/>
      <c r="R8" s="1"/>
      <c r="S8" s="1"/>
      <c r="T8" s="1"/>
      <c r="U8" s="1"/>
      <c r="V8" s="1"/>
      <c r="W8" s="1"/>
      <c r="X8" s="329">
        <v>33.17</v>
      </c>
      <c r="Y8" s="2"/>
    </row>
    <row r="9" spans="1:25" ht="30" customHeight="1">
      <c r="A9" s="355"/>
      <c r="B9" s="430"/>
      <c r="C9" s="118" t="s">
        <v>160</v>
      </c>
      <c r="D9" s="67" t="s">
        <v>164</v>
      </c>
      <c r="E9" s="67">
        <v>2</v>
      </c>
      <c r="F9" s="118" t="s">
        <v>165</v>
      </c>
      <c r="G9" s="361"/>
      <c r="H9" s="374"/>
      <c r="I9" s="119"/>
      <c r="J9" s="433"/>
      <c r="K9" s="433"/>
      <c r="L9" s="374"/>
      <c r="M9" s="435"/>
      <c r="N9" s="53"/>
      <c r="O9" s="195"/>
      <c r="P9" s="195">
        <v>1</v>
      </c>
      <c r="Q9" s="196"/>
      <c r="R9" s="196"/>
      <c r="S9" s="196"/>
      <c r="T9" s="196"/>
      <c r="U9" s="1"/>
      <c r="V9" s="1"/>
      <c r="W9" s="1"/>
      <c r="X9" s="363"/>
      <c r="Y9" s="1"/>
    </row>
    <row r="10" spans="1:25" ht="30" customHeight="1">
      <c r="A10" s="355"/>
      <c r="B10" s="431"/>
      <c r="C10" s="118" t="s">
        <v>160</v>
      </c>
      <c r="D10" s="67" t="s">
        <v>166</v>
      </c>
      <c r="E10" s="67">
        <v>3</v>
      </c>
      <c r="F10" s="118" t="s">
        <v>167</v>
      </c>
      <c r="G10" s="362"/>
      <c r="H10" s="348"/>
      <c r="I10" s="120"/>
      <c r="J10" s="434"/>
      <c r="K10" s="434"/>
      <c r="L10" s="348"/>
      <c r="M10" s="383"/>
      <c r="N10" s="53"/>
      <c r="O10" s="195"/>
      <c r="P10" s="195"/>
      <c r="Q10" s="195"/>
      <c r="R10" s="195"/>
      <c r="S10" s="195">
        <v>1</v>
      </c>
      <c r="T10" s="196"/>
      <c r="U10" s="1"/>
      <c r="V10" s="1"/>
      <c r="W10" s="1"/>
      <c r="X10" s="330"/>
      <c r="Y10" s="1"/>
    </row>
    <row r="11" spans="1:25" ht="30" customHeight="1">
      <c r="A11" s="438">
        <v>2</v>
      </c>
      <c r="B11" s="429" t="s">
        <v>168</v>
      </c>
      <c r="C11" s="118" t="s">
        <v>160</v>
      </c>
      <c r="D11" s="439" t="s">
        <v>169</v>
      </c>
      <c r="E11" s="87">
        <v>1</v>
      </c>
      <c r="F11" s="118" t="s">
        <v>170</v>
      </c>
      <c r="G11" s="360" t="s">
        <v>171</v>
      </c>
      <c r="H11" s="347"/>
      <c r="I11" s="104"/>
      <c r="J11" s="432">
        <v>302.27746000000002</v>
      </c>
      <c r="K11" s="442">
        <v>302.27746000000002</v>
      </c>
      <c r="L11" s="382" t="s">
        <v>172</v>
      </c>
      <c r="M11" s="329" t="s">
        <v>57</v>
      </c>
      <c r="N11" s="53"/>
      <c r="O11" s="195"/>
      <c r="P11" s="195"/>
      <c r="Q11" s="195"/>
      <c r="R11" s="195"/>
      <c r="S11" s="195"/>
      <c r="T11" s="195">
        <v>1</v>
      </c>
      <c r="U11" s="1"/>
      <c r="V11" s="1"/>
      <c r="W11" s="1"/>
      <c r="X11" s="329">
        <v>96.12</v>
      </c>
      <c r="Y11" s="2"/>
    </row>
    <row r="12" spans="1:25" ht="30" customHeight="1">
      <c r="A12" s="438"/>
      <c r="B12" s="430"/>
      <c r="C12" s="118" t="s">
        <v>160</v>
      </c>
      <c r="D12" s="440"/>
      <c r="E12" s="87">
        <v>2</v>
      </c>
      <c r="F12" s="118" t="s">
        <v>173</v>
      </c>
      <c r="G12" s="361"/>
      <c r="H12" s="374"/>
      <c r="I12" s="119"/>
      <c r="J12" s="433"/>
      <c r="K12" s="443"/>
      <c r="L12" s="435"/>
      <c r="M12" s="435"/>
      <c r="N12" s="53"/>
      <c r="O12" s="195"/>
      <c r="P12" s="195"/>
      <c r="Q12" s="195"/>
      <c r="R12" s="195"/>
      <c r="S12" s="195"/>
      <c r="T12" s="195">
        <v>1</v>
      </c>
      <c r="U12" s="1"/>
      <c r="V12" s="1"/>
      <c r="W12" s="1"/>
      <c r="X12" s="363"/>
      <c r="Y12" s="2" t="s">
        <v>597</v>
      </c>
    </row>
    <row r="13" spans="1:25" ht="30" customHeight="1">
      <c r="A13" s="438"/>
      <c r="B13" s="431"/>
      <c r="C13" s="118" t="s">
        <v>160</v>
      </c>
      <c r="D13" s="441"/>
      <c r="E13" s="87">
        <v>3</v>
      </c>
      <c r="F13" s="118" t="s">
        <v>174</v>
      </c>
      <c r="G13" s="362"/>
      <c r="H13" s="348"/>
      <c r="I13" s="120"/>
      <c r="J13" s="434"/>
      <c r="K13" s="444"/>
      <c r="L13" s="383"/>
      <c r="M13" s="383"/>
      <c r="N13" s="53">
        <v>1</v>
      </c>
      <c r="O13" s="1"/>
      <c r="P13" s="122"/>
      <c r="Q13" s="40"/>
      <c r="R13" s="1"/>
      <c r="S13" s="1"/>
      <c r="T13" s="1"/>
      <c r="U13" s="1"/>
      <c r="V13" s="1"/>
      <c r="W13" s="1"/>
      <c r="X13" s="330"/>
      <c r="Y13" s="2"/>
    </row>
    <row r="14" spans="1:25" s="12" customFormat="1" ht="20.100000000000001" customHeight="1">
      <c r="A14" s="407" t="s">
        <v>58</v>
      </c>
      <c r="B14" s="408"/>
      <c r="C14" s="408"/>
      <c r="D14" s="409"/>
      <c r="E14" s="29">
        <f>E10+E13</f>
        <v>6</v>
      </c>
      <c r="F14" s="66"/>
      <c r="G14" s="66"/>
      <c r="H14" s="123"/>
      <c r="I14" s="66"/>
      <c r="J14" s="124">
        <f>SUM(J8:J13)</f>
        <v>619.07808999999997</v>
      </c>
      <c r="K14" s="66"/>
      <c r="L14" s="66"/>
      <c r="M14" s="22"/>
      <c r="N14" s="29">
        <f>SUM(N8:N13)</f>
        <v>2</v>
      </c>
      <c r="O14" s="29">
        <f t="shared" ref="O14:X14" si="0">SUM(O8:O13)</f>
        <v>0</v>
      </c>
      <c r="P14" s="29">
        <f t="shared" si="0"/>
        <v>1</v>
      </c>
      <c r="Q14" s="29">
        <f t="shared" si="0"/>
        <v>0</v>
      </c>
      <c r="R14" s="29">
        <f t="shared" si="0"/>
        <v>0</v>
      </c>
      <c r="S14" s="29">
        <f t="shared" si="0"/>
        <v>1</v>
      </c>
      <c r="T14" s="29">
        <f t="shared" si="0"/>
        <v>2</v>
      </c>
      <c r="U14" s="29">
        <f t="shared" si="0"/>
        <v>0</v>
      </c>
      <c r="V14" s="29">
        <f t="shared" si="0"/>
        <v>0</v>
      </c>
      <c r="W14" s="29">
        <f t="shared" si="0"/>
        <v>0</v>
      </c>
      <c r="X14" s="29">
        <f t="shared" si="0"/>
        <v>129.29000000000002</v>
      </c>
      <c r="Y14" s="66"/>
    </row>
  </sheetData>
  <mergeCells count="49"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A14:D14"/>
    <mergeCell ref="A11:A13"/>
    <mergeCell ref="B11:B13"/>
    <mergeCell ref="D11:D13"/>
    <mergeCell ref="G11:G13"/>
    <mergeCell ref="J11:J13"/>
    <mergeCell ref="Q6:Q7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</mergeCells>
  <pageMargins left="0.21" right="0.08" top="0.19" bottom="0.19" header="0.16" footer="0.1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="91" zoomScaleSheetLayoutView="91" workbookViewId="0">
      <pane xSplit="1" ySplit="6" topLeftCell="B19" activePane="bottomRight" state="frozen"/>
      <selection pane="topRight" activeCell="B1" sqref="B1"/>
      <selection pane="bottomLeft" activeCell="A8" sqref="A8"/>
      <selection pane="bottomRight" activeCell="X7" sqref="X7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6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3" customWidth="1"/>
    <col min="14" max="14" width="3.5703125" style="55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2.140625" bestFit="1" customWidth="1"/>
    <col min="22" max="23" width="3.28515625" bestFit="1" customWidth="1"/>
    <col min="25" max="25" width="9.140625" style="39"/>
  </cols>
  <sheetData>
    <row r="1" spans="1:25" ht="15.75" customHeight="1">
      <c r="A1" s="332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4"/>
    </row>
    <row r="2" spans="1:25" ht="15" customHeight="1">
      <c r="A2" s="335" t="str">
        <f>'Patna (West)'!A2</f>
        <v>Progress Report for the construction of HSS ( Sanc. Year 2012 - 13 )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7"/>
    </row>
    <row r="3" spans="1:25" ht="18.75" customHeight="1">
      <c r="A3" s="338" t="s">
        <v>43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341" t="str">
        <f>Summary!V3</f>
        <v>Date:-31.10.2014</v>
      </c>
      <c r="X3" s="452"/>
      <c r="Y3" s="342"/>
    </row>
    <row r="4" spans="1:25" ht="15" customHeight="1">
      <c r="A4" s="436" t="s">
        <v>613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</row>
    <row r="5" spans="1:25" ht="36" customHeight="1">
      <c r="A5" s="319" t="s">
        <v>0</v>
      </c>
      <c r="B5" s="450" t="s">
        <v>1</v>
      </c>
      <c r="C5" s="319" t="s">
        <v>2</v>
      </c>
      <c r="D5" s="385" t="s">
        <v>3</v>
      </c>
      <c r="E5" s="319" t="s">
        <v>0</v>
      </c>
      <c r="F5" s="319" t="s">
        <v>4</v>
      </c>
      <c r="G5" s="319" t="s">
        <v>5</v>
      </c>
      <c r="H5" s="319" t="s">
        <v>61</v>
      </c>
      <c r="I5" s="26" t="s">
        <v>59</v>
      </c>
      <c r="J5" s="319" t="s">
        <v>60</v>
      </c>
      <c r="K5" s="319" t="s">
        <v>31</v>
      </c>
      <c r="L5" s="319" t="s">
        <v>19</v>
      </c>
      <c r="M5" s="319" t="s">
        <v>32</v>
      </c>
      <c r="N5" s="456" t="s">
        <v>15</v>
      </c>
      <c r="O5" s="457"/>
      <c r="P5" s="457"/>
      <c r="Q5" s="457"/>
      <c r="R5" s="457"/>
      <c r="S5" s="457"/>
      <c r="T5" s="457"/>
      <c r="U5" s="457"/>
      <c r="V5" s="457"/>
      <c r="W5" s="458"/>
      <c r="X5" s="319" t="s">
        <v>20</v>
      </c>
      <c r="Y5" s="322" t="s">
        <v>13</v>
      </c>
    </row>
    <row r="6" spans="1:25" ht="45" customHeight="1">
      <c r="A6" s="320"/>
      <c r="B6" s="451"/>
      <c r="C6" s="320"/>
      <c r="D6" s="455"/>
      <c r="E6" s="320"/>
      <c r="F6" s="320"/>
      <c r="G6" s="320"/>
      <c r="H6" s="320"/>
      <c r="I6" s="27"/>
      <c r="J6" s="320"/>
      <c r="K6" s="320"/>
      <c r="L6" s="320"/>
      <c r="M6" s="320"/>
      <c r="N6" s="52" t="s">
        <v>6</v>
      </c>
      <c r="O6" s="33" t="s">
        <v>14</v>
      </c>
      <c r="P6" s="34" t="s">
        <v>9</v>
      </c>
      <c r="Q6" s="26" t="s">
        <v>8</v>
      </c>
      <c r="R6" s="459" t="s">
        <v>16</v>
      </c>
      <c r="S6" s="460"/>
      <c r="T6" s="453" t="s">
        <v>17</v>
      </c>
      <c r="U6" s="454"/>
      <c r="V6" s="70" t="s">
        <v>12</v>
      </c>
      <c r="W6" s="70" t="s">
        <v>7</v>
      </c>
      <c r="X6" s="320"/>
      <c r="Y6" s="323"/>
    </row>
    <row r="7" spans="1:25" ht="30">
      <c r="A7" s="87">
        <v>1</v>
      </c>
      <c r="B7" s="129" t="s">
        <v>175</v>
      </c>
      <c r="C7" s="87" t="s">
        <v>176</v>
      </c>
      <c r="D7" s="125"/>
      <c r="E7" s="87">
        <v>1</v>
      </c>
      <c r="F7" s="93" t="s">
        <v>177</v>
      </c>
      <c r="G7" s="93" t="s">
        <v>178</v>
      </c>
      <c r="H7" s="103"/>
      <c r="I7" s="103"/>
      <c r="J7" s="87">
        <v>118.3</v>
      </c>
      <c r="M7" s="22"/>
      <c r="N7" s="53"/>
      <c r="O7" s="42"/>
      <c r="P7" s="42"/>
      <c r="Q7" s="42">
        <v>1</v>
      </c>
      <c r="R7" s="164"/>
      <c r="S7" s="164"/>
      <c r="T7" s="164"/>
      <c r="U7" s="1"/>
      <c r="V7" s="1"/>
      <c r="W7" s="1"/>
      <c r="X7" s="277">
        <v>30.72</v>
      </c>
      <c r="Y7" s="38"/>
    </row>
    <row r="8" spans="1:25" ht="25.5">
      <c r="A8" s="438">
        <v>2</v>
      </c>
      <c r="B8" s="461" t="s">
        <v>179</v>
      </c>
      <c r="C8" s="382" t="s">
        <v>180</v>
      </c>
      <c r="D8" s="125"/>
      <c r="E8" s="87">
        <v>1</v>
      </c>
      <c r="F8" s="126" t="s">
        <v>181</v>
      </c>
      <c r="G8" s="360" t="s">
        <v>182</v>
      </c>
      <c r="H8" s="103"/>
      <c r="I8" s="103"/>
      <c r="J8" s="438">
        <v>233.4</v>
      </c>
      <c r="M8" s="22"/>
      <c r="N8" s="53"/>
      <c r="O8" s="42"/>
      <c r="P8" s="42">
        <v>1</v>
      </c>
      <c r="Q8" s="164"/>
      <c r="R8" s="164"/>
      <c r="S8" s="164"/>
      <c r="T8" s="164"/>
      <c r="U8" s="1"/>
      <c r="V8" s="1"/>
      <c r="W8" s="1"/>
      <c r="X8" s="1"/>
      <c r="Y8" s="38"/>
    </row>
    <row r="9" spans="1:25" ht="30">
      <c r="A9" s="438"/>
      <c r="B9" s="462"/>
      <c r="C9" s="383"/>
      <c r="D9" s="125"/>
      <c r="E9" s="87">
        <v>2</v>
      </c>
      <c r="F9" s="51" t="s">
        <v>183</v>
      </c>
      <c r="G9" s="362"/>
      <c r="H9" s="103"/>
      <c r="I9" s="103"/>
      <c r="J9" s="438"/>
      <c r="M9" s="22"/>
      <c r="N9" s="53">
        <v>1</v>
      </c>
      <c r="O9" s="164"/>
      <c r="P9" s="164"/>
      <c r="Q9" s="164"/>
      <c r="R9" s="164"/>
      <c r="S9" s="164"/>
      <c r="T9" s="164"/>
      <c r="U9" s="1"/>
      <c r="V9" s="1"/>
      <c r="W9" s="1"/>
      <c r="X9" s="1"/>
      <c r="Y9" s="38" t="s">
        <v>561</v>
      </c>
    </row>
    <row r="10" spans="1:25">
      <c r="A10" s="438">
        <v>3</v>
      </c>
      <c r="B10" s="461" t="s">
        <v>184</v>
      </c>
      <c r="C10" s="382" t="s">
        <v>180</v>
      </c>
      <c r="D10" s="125"/>
      <c r="E10" s="87">
        <v>1</v>
      </c>
      <c r="F10" s="127" t="s">
        <v>185</v>
      </c>
      <c r="G10" s="445" t="s">
        <v>95</v>
      </c>
      <c r="H10" s="103"/>
      <c r="I10" s="103"/>
      <c r="J10" s="438">
        <v>235.02</v>
      </c>
      <c r="M10" s="22"/>
      <c r="N10" s="53"/>
      <c r="O10" s="1"/>
      <c r="P10" s="1"/>
      <c r="Q10" s="1"/>
      <c r="R10" s="1"/>
      <c r="S10" s="1"/>
      <c r="T10" s="1"/>
      <c r="U10" s="1"/>
      <c r="V10" s="1"/>
      <c r="W10" s="1"/>
      <c r="X10" s="1"/>
      <c r="Y10" s="38"/>
    </row>
    <row r="11" spans="1:25" ht="30">
      <c r="A11" s="438"/>
      <c r="B11" s="462"/>
      <c r="C11" s="383"/>
      <c r="D11" s="125"/>
      <c r="E11" s="87">
        <v>2</v>
      </c>
      <c r="F11" s="93" t="s">
        <v>186</v>
      </c>
      <c r="G11" s="446"/>
      <c r="H11" s="103"/>
      <c r="I11" s="103"/>
      <c r="J11" s="438"/>
      <c r="M11" s="22"/>
      <c r="N11" s="53"/>
      <c r="O11" s="1"/>
      <c r="P11" s="1"/>
      <c r="Q11" s="1"/>
      <c r="R11" s="1"/>
      <c r="S11" s="1"/>
      <c r="T11" s="1"/>
      <c r="U11" s="1"/>
      <c r="V11" s="1"/>
      <c r="W11" s="1"/>
      <c r="X11" s="1"/>
      <c r="Y11" s="38"/>
    </row>
    <row r="12" spans="1:25" ht="30">
      <c r="A12" s="438">
        <v>4</v>
      </c>
      <c r="B12" s="461" t="s">
        <v>187</v>
      </c>
      <c r="C12" s="382" t="s">
        <v>188</v>
      </c>
      <c r="D12" s="125"/>
      <c r="E12" s="87">
        <v>1</v>
      </c>
      <c r="F12" s="93" t="s">
        <v>189</v>
      </c>
      <c r="G12" s="445" t="s">
        <v>95</v>
      </c>
      <c r="H12" s="103"/>
      <c r="I12" s="103"/>
      <c r="J12" s="438">
        <v>362.73</v>
      </c>
      <c r="M12" s="22"/>
      <c r="N12" s="53"/>
      <c r="O12" s="1"/>
      <c r="P12" s="1"/>
      <c r="Q12" s="1"/>
      <c r="R12" s="1"/>
      <c r="S12" s="1"/>
      <c r="T12" s="1"/>
      <c r="U12" s="1"/>
      <c r="V12" s="1"/>
      <c r="W12" s="1"/>
      <c r="X12" s="1"/>
      <c r="Y12" s="38"/>
    </row>
    <row r="13" spans="1:25" ht="30">
      <c r="A13" s="438"/>
      <c r="B13" s="466"/>
      <c r="C13" s="435"/>
      <c r="D13" s="125"/>
      <c r="E13" s="87">
        <v>2</v>
      </c>
      <c r="F13" s="93" t="s">
        <v>190</v>
      </c>
      <c r="G13" s="447"/>
      <c r="H13" s="103"/>
      <c r="I13" s="103"/>
      <c r="J13" s="438"/>
      <c r="M13" s="22"/>
      <c r="N13" s="53"/>
      <c r="O13" s="1"/>
      <c r="P13" s="1"/>
      <c r="Q13" s="1"/>
      <c r="R13" s="1"/>
      <c r="S13" s="1"/>
      <c r="T13" s="1"/>
      <c r="U13" s="1"/>
      <c r="V13" s="1"/>
      <c r="W13" s="1"/>
      <c r="X13" s="1"/>
      <c r="Y13" s="38"/>
    </row>
    <row r="14" spans="1:25">
      <c r="A14" s="438"/>
      <c r="B14" s="462"/>
      <c r="C14" s="383"/>
      <c r="D14" s="125"/>
      <c r="E14" s="87">
        <v>3</v>
      </c>
      <c r="F14" s="127" t="s">
        <v>191</v>
      </c>
      <c r="G14" s="446"/>
      <c r="H14" s="103"/>
      <c r="I14" s="103"/>
      <c r="J14" s="438"/>
      <c r="M14" s="22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38"/>
    </row>
    <row r="15" spans="1:25" ht="15.75">
      <c r="A15" s="66">
        <v>5</v>
      </c>
      <c r="B15" s="129" t="s">
        <v>192</v>
      </c>
      <c r="C15" s="82"/>
      <c r="D15" s="86" t="s">
        <v>193</v>
      </c>
      <c r="E15" s="83">
        <v>1</v>
      </c>
      <c r="F15" s="72" t="s">
        <v>194</v>
      </c>
      <c r="G15" s="168" t="s">
        <v>95</v>
      </c>
      <c r="J15" s="66">
        <v>113.72</v>
      </c>
      <c r="M15" s="22"/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38"/>
    </row>
    <row r="16" spans="1:25" ht="31.5">
      <c r="A16" s="66">
        <v>6</v>
      </c>
      <c r="B16" s="129" t="s">
        <v>195</v>
      </c>
      <c r="C16" s="82" t="s">
        <v>62</v>
      </c>
      <c r="D16" s="86" t="s">
        <v>196</v>
      </c>
      <c r="E16" s="83">
        <v>1</v>
      </c>
      <c r="F16" s="72" t="s">
        <v>197</v>
      </c>
      <c r="G16" s="61" t="s">
        <v>207</v>
      </c>
      <c r="J16" s="66">
        <v>110.99</v>
      </c>
      <c r="M16" s="22"/>
      <c r="N16" s="53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38"/>
    </row>
    <row r="17" spans="1:25" ht="31.5">
      <c r="A17" s="329">
        <v>7</v>
      </c>
      <c r="B17" s="463" t="s">
        <v>198</v>
      </c>
      <c r="C17" s="464" t="s">
        <v>63</v>
      </c>
      <c r="D17" s="86" t="s">
        <v>199</v>
      </c>
      <c r="E17" s="83">
        <v>1</v>
      </c>
      <c r="F17" s="72" t="s">
        <v>200</v>
      </c>
      <c r="G17" s="360" t="s">
        <v>95</v>
      </c>
      <c r="J17" s="384">
        <v>548.61</v>
      </c>
      <c r="M17" s="22"/>
      <c r="N17" s="53"/>
      <c r="O17" s="1"/>
      <c r="P17" s="1"/>
      <c r="Q17" s="1"/>
      <c r="R17" s="1"/>
      <c r="S17" s="1"/>
      <c r="T17" s="1"/>
      <c r="U17" s="1"/>
      <c r="V17" s="1"/>
      <c r="W17" s="1"/>
      <c r="X17" s="1"/>
      <c r="Y17" s="38"/>
    </row>
    <row r="18" spans="1:25" ht="31.5">
      <c r="A18" s="363"/>
      <c r="B18" s="463"/>
      <c r="C18" s="464"/>
      <c r="D18" s="86" t="s">
        <v>201</v>
      </c>
      <c r="E18" s="83">
        <v>2</v>
      </c>
      <c r="F18" s="72" t="s">
        <v>202</v>
      </c>
      <c r="G18" s="361"/>
      <c r="J18" s="384"/>
      <c r="M18" s="22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38"/>
    </row>
    <row r="19" spans="1:25" ht="31.5">
      <c r="A19" s="363"/>
      <c r="B19" s="463"/>
      <c r="C19" s="464"/>
      <c r="D19" s="86" t="s">
        <v>63</v>
      </c>
      <c r="E19" s="83">
        <v>3</v>
      </c>
      <c r="F19" s="72" t="s">
        <v>203</v>
      </c>
      <c r="G19" s="361"/>
      <c r="J19" s="384"/>
      <c r="M19" s="22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38"/>
    </row>
    <row r="20" spans="1:25" ht="15.75">
      <c r="A20" s="363"/>
      <c r="B20" s="463"/>
      <c r="C20" s="464"/>
      <c r="D20" s="448" t="s">
        <v>204</v>
      </c>
      <c r="E20" s="83">
        <v>4</v>
      </c>
      <c r="F20" s="72" t="s">
        <v>205</v>
      </c>
      <c r="G20" s="361"/>
      <c r="J20" s="384"/>
      <c r="M20" s="22"/>
      <c r="N20" s="53"/>
      <c r="O20" s="1"/>
      <c r="P20" s="1"/>
      <c r="Q20" s="1"/>
      <c r="R20" s="1"/>
      <c r="S20" s="1"/>
      <c r="T20" s="1"/>
      <c r="U20" s="1"/>
      <c r="V20" s="1"/>
      <c r="W20" s="1"/>
      <c r="X20" s="1"/>
      <c r="Y20" s="38"/>
    </row>
    <row r="21" spans="1:25" ht="15.75">
      <c r="A21" s="363"/>
      <c r="B21" s="461"/>
      <c r="C21" s="465"/>
      <c r="D21" s="449"/>
      <c r="E21" s="130">
        <v>5</v>
      </c>
      <c r="F21" s="73" t="s">
        <v>206</v>
      </c>
      <c r="G21" s="362"/>
      <c r="J21" s="329"/>
      <c r="M21" s="131"/>
      <c r="N21" s="132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33"/>
    </row>
    <row r="22" spans="1:25">
      <c r="A22" s="407" t="s">
        <v>58</v>
      </c>
      <c r="B22" s="408"/>
      <c r="C22" s="408"/>
      <c r="D22" s="409"/>
      <c r="E22" s="28">
        <f>E7+E9+E11+E14+E15+E16+E21</f>
        <v>15</v>
      </c>
      <c r="F22" s="20"/>
      <c r="G22" s="1"/>
      <c r="H22" s="1"/>
      <c r="I22" s="1"/>
      <c r="J22" s="29">
        <f>SUM(J7:J21)</f>
        <v>1722.77</v>
      </c>
      <c r="K22" s="1"/>
      <c r="L22" s="1"/>
      <c r="M22" s="22"/>
      <c r="N22" s="54">
        <f>SUM(N7:N21)</f>
        <v>2</v>
      </c>
      <c r="O22" s="54">
        <f t="shared" ref="O22:X22" si="0">SUM(O7:O21)</f>
        <v>0</v>
      </c>
      <c r="P22" s="54">
        <f t="shared" si="0"/>
        <v>1</v>
      </c>
      <c r="Q22" s="54">
        <f t="shared" si="0"/>
        <v>1</v>
      </c>
      <c r="R22" s="54">
        <f t="shared" si="0"/>
        <v>0</v>
      </c>
      <c r="S22" s="54">
        <f t="shared" si="0"/>
        <v>0</v>
      </c>
      <c r="T22" s="54">
        <f t="shared" si="0"/>
        <v>0</v>
      </c>
      <c r="U22" s="54">
        <f t="shared" si="0"/>
        <v>0</v>
      </c>
      <c r="V22" s="54">
        <f t="shared" si="0"/>
        <v>0</v>
      </c>
      <c r="W22" s="54">
        <f t="shared" si="0"/>
        <v>0</v>
      </c>
      <c r="X22" s="54">
        <f t="shared" si="0"/>
        <v>30.72</v>
      </c>
      <c r="Y22" s="38"/>
    </row>
  </sheetData>
  <mergeCells count="44">
    <mergeCell ref="J8:J9"/>
    <mergeCell ref="J10:J11"/>
    <mergeCell ref="J12:J14"/>
    <mergeCell ref="J17:J21"/>
    <mergeCell ref="A22:D22"/>
    <mergeCell ref="A10:A11"/>
    <mergeCell ref="B10:B11"/>
    <mergeCell ref="C10:C11"/>
    <mergeCell ref="A12:A14"/>
    <mergeCell ref="A17:A21"/>
    <mergeCell ref="B17:B21"/>
    <mergeCell ref="C17:C21"/>
    <mergeCell ref="A8:A9"/>
    <mergeCell ref="B8:B9"/>
    <mergeCell ref="C8:C9"/>
    <mergeCell ref="B12:B14"/>
    <mergeCell ref="A1:Y1"/>
    <mergeCell ref="A2:Y2"/>
    <mergeCell ref="W3:Y3"/>
    <mergeCell ref="T6:U6"/>
    <mergeCell ref="D5:D6"/>
    <mergeCell ref="E5:E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C5:C6"/>
    <mergeCell ref="B5:B6"/>
    <mergeCell ref="A5:A6"/>
    <mergeCell ref="X5:X6"/>
    <mergeCell ref="Y5:Y6"/>
    <mergeCell ref="G8:G9"/>
    <mergeCell ref="G10:G11"/>
    <mergeCell ref="G12:G14"/>
    <mergeCell ref="D20:D21"/>
    <mergeCell ref="C12:C14"/>
    <mergeCell ref="G17:G21"/>
  </mergeCells>
  <pageMargins left="0.21" right="0.08" top="0.19" bottom="0.19" header="0.16" footer="0.1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5" sqref="A5:A7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45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3" customWidth="1"/>
    <col min="14" max="14" width="4.85546875" style="43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24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20.100000000000001" customHeight="1">
      <c r="A2" s="397" t="str">
        <f>'Patna (West)'!A2</f>
        <v>Progress Report for the construction of HSS ( Sanc. Year 2012 - 13 )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</row>
    <row r="3" spans="1:25" ht="20.100000000000001" customHeight="1">
      <c r="A3" s="426" t="s">
        <v>53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68" t="str">
        <f>Summary!V3</f>
        <v>Date:-31.10.2014</v>
      </c>
      <c r="X3" s="468"/>
      <c r="Y3" s="468"/>
    </row>
    <row r="4" spans="1:25" ht="20.100000000000001" customHeight="1">
      <c r="A4" s="395" t="s">
        <v>48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</row>
    <row r="5" spans="1:25" ht="18" customHeight="1">
      <c r="A5" s="327" t="s">
        <v>0</v>
      </c>
      <c r="B5" s="327" t="s">
        <v>1</v>
      </c>
      <c r="C5" s="327" t="s">
        <v>2</v>
      </c>
      <c r="D5" s="327" t="s">
        <v>3</v>
      </c>
      <c r="E5" s="327" t="s">
        <v>0</v>
      </c>
      <c r="F5" s="328" t="s">
        <v>4</v>
      </c>
      <c r="G5" s="46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9" t="s">
        <v>20</v>
      </c>
      <c r="Y5" s="421" t="s">
        <v>13</v>
      </c>
    </row>
    <row r="6" spans="1:25" ht="29.25" customHeight="1">
      <c r="A6" s="327"/>
      <c r="B6" s="327"/>
      <c r="C6" s="327"/>
      <c r="D6" s="327"/>
      <c r="E6" s="327"/>
      <c r="F6" s="328"/>
      <c r="G6" s="467"/>
      <c r="H6" s="320"/>
      <c r="I6" s="327"/>
      <c r="J6" s="320"/>
      <c r="K6" s="320"/>
      <c r="L6" s="327"/>
      <c r="M6" s="320"/>
      <c r="N6" s="469" t="s">
        <v>6</v>
      </c>
      <c r="O6" s="357" t="s">
        <v>14</v>
      </c>
      <c r="P6" s="358" t="s">
        <v>9</v>
      </c>
      <c r="Q6" s="327" t="s">
        <v>8</v>
      </c>
      <c r="R6" s="359" t="s">
        <v>16</v>
      </c>
      <c r="S6" s="359"/>
      <c r="T6" s="350" t="s">
        <v>17</v>
      </c>
      <c r="U6" s="350"/>
      <c r="V6" s="349" t="s">
        <v>12</v>
      </c>
      <c r="W6" s="349" t="s">
        <v>7</v>
      </c>
      <c r="X6" s="320"/>
      <c r="Y6" s="422"/>
    </row>
    <row r="7" spans="1:25" ht="27.75" customHeight="1">
      <c r="A7" s="327"/>
      <c r="B7" s="327"/>
      <c r="C7" s="327"/>
      <c r="D7" s="327"/>
      <c r="E7" s="327"/>
      <c r="F7" s="328"/>
      <c r="G7" s="467"/>
      <c r="H7" s="321"/>
      <c r="I7" s="327"/>
      <c r="J7" s="321"/>
      <c r="K7" s="321"/>
      <c r="L7" s="327"/>
      <c r="M7" s="321"/>
      <c r="N7" s="469"/>
      <c r="O7" s="357"/>
      <c r="P7" s="358"/>
      <c r="Q7" s="327"/>
      <c r="R7" s="16" t="s">
        <v>10</v>
      </c>
      <c r="S7" s="16" t="s">
        <v>11</v>
      </c>
      <c r="T7" s="16" t="s">
        <v>10</v>
      </c>
      <c r="U7" s="16" t="s">
        <v>11</v>
      </c>
      <c r="V7" s="349"/>
      <c r="W7" s="349"/>
      <c r="X7" s="321"/>
      <c r="Y7" s="423"/>
    </row>
    <row r="8" spans="1:25" ht="31.5">
      <c r="A8" s="75">
        <v>1</v>
      </c>
      <c r="B8" s="144" t="s">
        <v>553</v>
      </c>
      <c r="C8" s="145" t="s">
        <v>552</v>
      </c>
      <c r="D8" s="75"/>
      <c r="E8" s="80">
        <v>1</v>
      </c>
      <c r="F8" s="146" t="s">
        <v>555</v>
      </c>
      <c r="G8" s="199" t="s">
        <v>567</v>
      </c>
      <c r="H8" s="1"/>
      <c r="I8" s="1"/>
      <c r="J8" s="75">
        <v>126.27</v>
      </c>
      <c r="K8" s="1"/>
      <c r="L8" s="1"/>
      <c r="M8" s="22"/>
      <c r="N8" s="158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7.25">
      <c r="A9" s="75">
        <v>2</v>
      </c>
      <c r="B9" s="144" t="s">
        <v>554</v>
      </c>
      <c r="C9" s="145" t="s">
        <v>552</v>
      </c>
      <c r="D9" s="75"/>
      <c r="E9" s="80">
        <v>1</v>
      </c>
      <c r="F9" s="145" t="s">
        <v>556</v>
      </c>
      <c r="G9" s="199" t="s">
        <v>568</v>
      </c>
      <c r="H9" s="1"/>
      <c r="I9" s="1"/>
      <c r="J9" s="75">
        <v>117.49</v>
      </c>
      <c r="K9" s="1"/>
      <c r="L9" s="1"/>
      <c r="M9" s="22"/>
      <c r="N9" s="158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407" t="s">
        <v>58</v>
      </c>
      <c r="B10" s="408"/>
      <c r="C10" s="408"/>
      <c r="D10" s="409"/>
      <c r="E10" s="28">
        <f>E8+E9</f>
        <v>2</v>
      </c>
      <c r="F10" s="1"/>
      <c r="G10" s="157"/>
      <c r="H10" s="1"/>
      <c r="I10" s="1"/>
      <c r="J10" s="198">
        <f>SUM(J8:J9)</f>
        <v>243.76</v>
      </c>
      <c r="K10" s="1"/>
      <c r="L10" s="1"/>
      <c r="M10" s="22"/>
      <c r="N10" s="28">
        <f t="shared" ref="N10:X10" si="0">N8+N9</f>
        <v>2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1"/>
    </row>
    <row r="11" spans="1:25" ht="20.100000000000001" customHeight="1">
      <c r="G11" s="44"/>
    </row>
    <row r="12" spans="1:25" ht="20.100000000000001" customHeight="1">
      <c r="G12" s="44"/>
    </row>
  </sheetData>
  <mergeCells count="30"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</mergeCells>
  <pageMargins left="0.17" right="0.16" top="0.18" bottom="0.13" header="0.13" footer="0.1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20" activePane="bottomLeft" state="frozen"/>
      <selection pane="bottomLeft" activeCell="X26" sqref="X26"/>
    </sheetView>
  </sheetViews>
  <sheetFormatPr defaultRowHeight="5.65" customHeight="1"/>
  <cols>
    <col min="1" max="1" width="3.7109375" style="11" customWidth="1"/>
    <col min="2" max="2" width="11" bestFit="1" customWidth="1"/>
    <col min="3" max="3" width="9.5703125" style="18" customWidth="1"/>
    <col min="4" max="4" width="12" style="37" customWidth="1"/>
    <col min="5" max="5" width="4" customWidth="1"/>
    <col min="6" max="6" width="26.42578125" customWidth="1"/>
    <col min="7" max="7" width="24.42578125" style="48" customWidth="1"/>
    <col min="8" max="8" width="8.140625" hidden="1" customWidth="1"/>
    <col min="9" max="9" width="5.140625" hidden="1" customWidth="1"/>
    <col min="10" max="10" width="9.5703125" style="24" customWidth="1"/>
    <col min="11" max="11" width="7.5703125" hidden="1" customWidth="1"/>
    <col min="12" max="12" width="10" hidden="1" customWidth="1"/>
    <col min="13" max="13" width="9.7109375" customWidth="1"/>
    <col min="14" max="14" width="3" style="1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425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16.5" customHeight="1">
      <c r="A2" s="473" t="str">
        <f>'Patna (West)'!A2</f>
        <v>Progress Report for the construction of HSS ( Sanc. Year 2012 - 13 )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1:25" ht="15">
      <c r="A3" s="426" t="s">
        <v>46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68" t="str">
        <f>Summary!V3</f>
        <v>Date:-31.10.2014</v>
      </c>
      <c r="X3" s="468"/>
      <c r="Y3" s="468"/>
    </row>
    <row r="4" spans="1:25" ht="15" customHeight="1">
      <c r="A4" s="331" t="s">
        <v>614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</row>
    <row r="5" spans="1:25" ht="18" customHeight="1">
      <c r="A5" s="327" t="s">
        <v>0</v>
      </c>
      <c r="B5" s="327" t="s">
        <v>1</v>
      </c>
      <c r="C5" s="328" t="s">
        <v>2</v>
      </c>
      <c r="D5" s="477" t="s">
        <v>77</v>
      </c>
      <c r="E5" s="327" t="s">
        <v>0</v>
      </c>
      <c r="F5" s="328" t="s">
        <v>4</v>
      </c>
      <c r="G5" s="327" t="s">
        <v>5</v>
      </c>
      <c r="H5" s="319" t="s">
        <v>61</v>
      </c>
      <c r="I5" s="327" t="s">
        <v>59</v>
      </c>
      <c r="J5" s="319" t="s">
        <v>60</v>
      </c>
      <c r="K5" s="319" t="s">
        <v>31</v>
      </c>
      <c r="L5" s="327" t="s">
        <v>19</v>
      </c>
      <c r="M5" s="319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9" t="s">
        <v>20</v>
      </c>
      <c r="Y5" s="319" t="s">
        <v>13</v>
      </c>
    </row>
    <row r="6" spans="1:25" ht="29.25" customHeight="1">
      <c r="A6" s="327"/>
      <c r="B6" s="327"/>
      <c r="C6" s="328"/>
      <c r="D6" s="478"/>
      <c r="E6" s="327"/>
      <c r="F6" s="328"/>
      <c r="G6" s="327"/>
      <c r="H6" s="320"/>
      <c r="I6" s="327"/>
      <c r="J6" s="320"/>
      <c r="K6" s="320"/>
      <c r="L6" s="327"/>
      <c r="M6" s="320"/>
      <c r="N6" s="350" t="s">
        <v>6</v>
      </c>
      <c r="O6" s="357" t="s">
        <v>14</v>
      </c>
      <c r="P6" s="358" t="s">
        <v>9</v>
      </c>
      <c r="Q6" s="327" t="s">
        <v>8</v>
      </c>
      <c r="R6" s="359" t="s">
        <v>16</v>
      </c>
      <c r="S6" s="359"/>
      <c r="T6" s="350" t="s">
        <v>17</v>
      </c>
      <c r="U6" s="350"/>
      <c r="V6" s="349" t="s">
        <v>12</v>
      </c>
      <c r="W6" s="349" t="s">
        <v>7</v>
      </c>
      <c r="X6" s="320"/>
      <c r="Y6" s="320"/>
    </row>
    <row r="7" spans="1:25" ht="27.75" customHeight="1">
      <c r="A7" s="327"/>
      <c r="B7" s="327"/>
      <c r="C7" s="328"/>
      <c r="D7" s="479"/>
      <c r="E7" s="327"/>
      <c r="F7" s="328"/>
      <c r="G7" s="327"/>
      <c r="H7" s="321"/>
      <c r="I7" s="327"/>
      <c r="J7" s="321"/>
      <c r="K7" s="321"/>
      <c r="L7" s="327"/>
      <c r="M7" s="321"/>
      <c r="N7" s="350"/>
      <c r="O7" s="357"/>
      <c r="P7" s="358"/>
      <c r="Q7" s="327"/>
      <c r="R7" s="16" t="s">
        <v>10</v>
      </c>
      <c r="S7" s="16" t="s">
        <v>11</v>
      </c>
      <c r="T7" s="16" t="s">
        <v>10</v>
      </c>
      <c r="U7" s="16" t="s">
        <v>11</v>
      </c>
      <c r="V7" s="349"/>
      <c r="W7" s="349"/>
      <c r="X7" s="321"/>
      <c r="Y7" s="321"/>
    </row>
    <row r="8" spans="1:25" ht="45">
      <c r="A8" s="87">
        <v>1</v>
      </c>
      <c r="B8" s="68" t="s">
        <v>208</v>
      </c>
      <c r="C8" s="87" t="s">
        <v>209</v>
      </c>
      <c r="D8" s="125"/>
      <c r="E8" s="87">
        <v>1</v>
      </c>
      <c r="F8" s="93" t="s">
        <v>210</v>
      </c>
      <c r="G8" s="93" t="s">
        <v>211</v>
      </c>
      <c r="J8" s="87">
        <v>121.99</v>
      </c>
      <c r="M8" s="1"/>
      <c r="N8" s="193">
        <v>1</v>
      </c>
      <c r="O8" s="164"/>
      <c r="P8" s="164"/>
      <c r="Q8" s="164"/>
      <c r="R8" s="164"/>
      <c r="S8" s="164"/>
      <c r="T8" s="164"/>
      <c r="U8" s="164"/>
      <c r="V8" s="164"/>
      <c r="W8" s="1"/>
      <c r="X8" s="273"/>
      <c r="Y8" s="2"/>
    </row>
    <row r="9" spans="1:25" ht="30">
      <c r="A9" s="438">
        <v>2</v>
      </c>
      <c r="B9" s="474" t="s">
        <v>212</v>
      </c>
      <c r="C9" s="382" t="s">
        <v>213</v>
      </c>
      <c r="D9" s="125"/>
      <c r="E9" s="87">
        <v>1</v>
      </c>
      <c r="F9" s="93" t="s">
        <v>214</v>
      </c>
      <c r="G9" s="360" t="s">
        <v>215</v>
      </c>
      <c r="J9" s="438">
        <v>245.32</v>
      </c>
      <c r="M9" s="481"/>
      <c r="N9" s="193"/>
      <c r="O9" s="42"/>
      <c r="P9" s="42"/>
      <c r="Q9" s="42"/>
      <c r="R9" s="42"/>
      <c r="S9" s="42"/>
      <c r="T9" s="42">
        <v>1</v>
      </c>
      <c r="U9" s="163"/>
      <c r="V9" s="163"/>
      <c r="W9" s="1"/>
      <c r="X9" s="470">
        <v>29.76</v>
      </c>
      <c r="Y9" s="2" t="s">
        <v>608</v>
      </c>
    </row>
    <row r="10" spans="1:25" ht="30">
      <c r="A10" s="438"/>
      <c r="B10" s="475"/>
      <c r="C10" s="383"/>
      <c r="D10" s="125"/>
      <c r="E10" s="87">
        <v>2</v>
      </c>
      <c r="F10" s="93" t="s">
        <v>216</v>
      </c>
      <c r="G10" s="362"/>
      <c r="J10" s="438"/>
      <c r="M10" s="481"/>
      <c r="N10" s="193"/>
      <c r="O10" s="42"/>
      <c r="P10" s="42"/>
      <c r="Q10" s="42"/>
      <c r="R10" s="42"/>
      <c r="S10" s="42">
        <v>1</v>
      </c>
      <c r="T10" s="163"/>
      <c r="U10" s="163"/>
      <c r="V10" s="163"/>
      <c r="W10" s="1"/>
      <c r="X10" s="471"/>
      <c r="Y10" s="2" t="s">
        <v>598</v>
      </c>
    </row>
    <row r="11" spans="1:25" ht="30">
      <c r="A11" s="382">
        <v>3</v>
      </c>
      <c r="B11" s="474" t="s">
        <v>217</v>
      </c>
      <c r="C11" s="382" t="s">
        <v>213</v>
      </c>
      <c r="D11" s="125"/>
      <c r="E11" s="87">
        <v>1</v>
      </c>
      <c r="F11" s="93" t="s">
        <v>218</v>
      </c>
      <c r="G11" s="360" t="s">
        <v>219</v>
      </c>
      <c r="J11" s="438">
        <v>243.74</v>
      </c>
      <c r="M11" s="481"/>
      <c r="N11" s="193"/>
      <c r="O11" s="42">
        <v>1</v>
      </c>
      <c r="P11" s="41"/>
      <c r="Q11" s="41"/>
      <c r="R11" s="41"/>
      <c r="S11" s="41"/>
      <c r="T11" s="41"/>
      <c r="U11" s="163"/>
      <c r="V11" s="163"/>
      <c r="W11" s="1"/>
      <c r="X11" s="470">
        <v>29.63</v>
      </c>
      <c r="Y11" s="2"/>
    </row>
    <row r="12" spans="1:25" ht="30">
      <c r="A12" s="383"/>
      <c r="B12" s="475"/>
      <c r="C12" s="383"/>
      <c r="D12" s="125"/>
      <c r="E12" s="87">
        <v>2</v>
      </c>
      <c r="F12" s="93" t="s">
        <v>220</v>
      </c>
      <c r="G12" s="362"/>
      <c r="J12" s="438"/>
      <c r="M12" s="481"/>
      <c r="N12" s="193"/>
      <c r="O12" s="42"/>
      <c r="P12" s="42"/>
      <c r="Q12" s="42"/>
      <c r="R12" s="42"/>
      <c r="S12" s="42">
        <v>1</v>
      </c>
      <c r="T12" s="41"/>
      <c r="U12" s="163"/>
      <c r="V12" s="163"/>
      <c r="W12" s="1"/>
      <c r="X12" s="471"/>
      <c r="Y12" s="2" t="s">
        <v>598</v>
      </c>
    </row>
    <row r="13" spans="1:25" ht="30">
      <c r="A13" s="438">
        <v>4</v>
      </c>
      <c r="B13" s="474" t="s">
        <v>221</v>
      </c>
      <c r="C13" s="382" t="s">
        <v>213</v>
      </c>
      <c r="D13" s="125"/>
      <c r="E13" s="87">
        <v>1</v>
      </c>
      <c r="F13" s="93" t="s">
        <v>222</v>
      </c>
      <c r="G13" s="360" t="s">
        <v>215</v>
      </c>
      <c r="J13" s="438">
        <v>374.01</v>
      </c>
      <c r="M13" s="325"/>
      <c r="N13" s="193"/>
      <c r="O13" s="42"/>
      <c r="P13" s="42"/>
      <c r="Q13" s="42">
        <v>1</v>
      </c>
      <c r="R13" s="41"/>
      <c r="S13" s="41"/>
      <c r="T13" s="41"/>
      <c r="U13" s="41"/>
      <c r="V13" s="163"/>
      <c r="W13" s="1"/>
      <c r="X13" s="470">
        <v>33.270000000000003</v>
      </c>
      <c r="Y13" s="2" t="s">
        <v>609</v>
      </c>
    </row>
    <row r="14" spans="1:25" ht="30">
      <c r="A14" s="438"/>
      <c r="B14" s="476"/>
      <c r="C14" s="435"/>
      <c r="D14" s="125"/>
      <c r="E14" s="87">
        <v>2</v>
      </c>
      <c r="F14" s="93" t="s">
        <v>223</v>
      </c>
      <c r="G14" s="361"/>
      <c r="J14" s="438"/>
      <c r="M14" s="480"/>
      <c r="N14" s="193"/>
      <c r="O14" s="42"/>
      <c r="P14" s="42"/>
      <c r="Q14" s="42">
        <v>1</v>
      </c>
      <c r="R14" s="41"/>
      <c r="S14" s="41"/>
      <c r="T14" s="41"/>
      <c r="U14" s="41"/>
      <c r="V14" s="163"/>
      <c r="W14" s="1"/>
      <c r="X14" s="472"/>
      <c r="Y14" s="2"/>
    </row>
    <row r="15" spans="1:25" ht="30">
      <c r="A15" s="438"/>
      <c r="B15" s="475"/>
      <c r="C15" s="383"/>
      <c r="D15" s="125"/>
      <c r="E15" s="87">
        <v>3</v>
      </c>
      <c r="F15" s="93" t="s">
        <v>224</v>
      </c>
      <c r="G15" s="362"/>
      <c r="J15" s="438"/>
      <c r="M15" s="326"/>
      <c r="N15" s="193"/>
      <c r="O15" s="42"/>
      <c r="P15" s="42"/>
      <c r="Q15" s="42"/>
      <c r="R15" s="42"/>
      <c r="S15" s="42">
        <v>1</v>
      </c>
      <c r="T15" s="41"/>
      <c r="U15" s="41"/>
      <c r="V15" s="163"/>
      <c r="W15" s="1"/>
      <c r="X15" s="471"/>
      <c r="Y15" s="2" t="s">
        <v>598</v>
      </c>
    </row>
    <row r="16" spans="1:25" ht="24.95" customHeight="1">
      <c r="A16" s="382">
        <v>5</v>
      </c>
      <c r="B16" s="474" t="s">
        <v>225</v>
      </c>
      <c r="C16" s="382" t="s">
        <v>213</v>
      </c>
      <c r="D16" s="125"/>
      <c r="E16" s="87">
        <v>1</v>
      </c>
      <c r="F16" s="127" t="s">
        <v>226</v>
      </c>
      <c r="G16" s="361" t="s">
        <v>211</v>
      </c>
      <c r="J16" s="438">
        <v>374.71</v>
      </c>
      <c r="M16" s="325"/>
      <c r="N16" s="193"/>
      <c r="O16" s="42">
        <v>1</v>
      </c>
      <c r="P16" s="41"/>
      <c r="Q16" s="41"/>
      <c r="R16" s="41"/>
      <c r="S16" s="41"/>
      <c r="T16" s="41"/>
      <c r="U16" s="41"/>
      <c r="V16" s="41"/>
      <c r="W16" s="1"/>
      <c r="X16" s="273"/>
      <c r="Y16" s="2"/>
    </row>
    <row r="17" spans="1:25" ht="24.95" customHeight="1">
      <c r="A17" s="435"/>
      <c r="B17" s="476"/>
      <c r="C17" s="435"/>
      <c r="D17" s="125"/>
      <c r="E17" s="87">
        <v>2</v>
      </c>
      <c r="F17" s="127" t="s">
        <v>227</v>
      </c>
      <c r="G17" s="361"/>
      <c r="J17" s="438"/>
      <c r="M17" s="480"/>
      <c r="N17" s="193"/>
      <c r="O17" s="169"/>
      <c r="P17" s="42">
        <v>1</v>
      </c>
      <c r="Q17" s="1"/>
      <c r="R17" s="1"/>
      <c r="S17" s="1"/>
      <c r="T17" s="1"/>
      <c r="U17" s="1"/>
      <c r="V17" s="1"/>
      <c r="W17" s="1"/>
      <c r="X17" s="273"/>
      <c r="Y17" s="2"/>
    </row>
    <row r="18" spans="1:25" ht="24.95" customHeight="1">
      <c r="A18" s="383"/>
      <c r="B18" s="475"/>
      <c r="C18" s="383"/>
      <c r="D18" s="125"/>
      <c r="E18" s="87">
        <v>3</v>
      </c>
      <c r="F18" s="127" t="s">
        <v>228</v>
      </c>
      <c r="G18" s="362"/>
      <c r="J18" s="438"/>
      <c r="M18" s="326"/>
      <c r="N18" s="193">
        <v>1</v>
      </c>
      <c r="O18" s="1"/>
      <c r="P18" s="1"/>
      <c r="Q18" s="1"/>
      <c r="R18" s="1"/>
      <c r="S18" s="1"/>
      <c r="T18" s="1"/>
      <c r="U18" s="1"/>
      <c r="V18" s="1"/>
      <c r="W18" s="1"/>
      <c r="X18" s="273"/>
      <c r="Y18" s="2"/>
    </row>
    <row r="19" spans="1:25" ht="30">
      <c r="A19" s="438">
        <v>6</v>
      </c>
      <c r="B19" s="474" t="s">
        <v>229</v>
      </c>
      <c r="C19" s="382" t="s">
        <v>213</v>
      </c>
      <c r="D19" s="125"/>
      <c r="E19" s="87">
        <v>1</v>
      </c>
      <c r="F19" s="93" t="s">
        <v>230</v>
      </c>
      <c r="G19" s="360" t="s">
        <v>211</v>
      </c>
      <c r="J19" s="438">
        <v>369.92</v>
      </c>
      <c r="M19" s="325"/>
      <c r="N19" s="193"/>
      <c r="O19" s="169"/>
      <c r="P19" s="42">
        <v>1</v>
      </c>
      <c r="Q19" s="1"/>
      <c r="R19" s="1"/>
      <c r="S19" s="1"/>
      <c r="T19" s="1"/>
      <c r="U19" s="1"/>
      <c r="V19" s="1"/>
      <c r="W19" s="1"/>
      <c r="X19" s="273"/>
      <c r="Y19" s="2"/>
    </row>
    <row r="20" spans="1:25" ht="24.95" customHeight="1">
      <c r="A20" s="438"/>
      <c r="B20" s="476"/>
      <c r="C20" s="435"/>
      <c r="D20" s="125"/>
      <c r="E20" s="87">
        <v>2</v>
      </c>
      <c r="F20" s="93" t="s">
        <v>231</v>
      </c>
      <c r="G20" s="361"/>
      <c r="J20" s="438"/>
      <c r="M20" s="480"/>
      <c r="N20" s="193">
        <v>1</v>
      </c>
      <c r="O20" s="1"/>
      <c r="P20" s="1"/>
      <c r="Q20" s="1"/>
      <c r="R20" s="1"/>
      <c r="S20" s="1"/>
      <c r="T20" s="1"/>
      <c r="U20" s="1"/>
      <c r="V20" s="1"/>
      <c r="W20" s="1"/>
      <c r="X20" s="273"/>
      <c r="Y20" s="2"/>
    </row>
    <row r="21" spans="1:25" ht="30">
      <c r="A21" s="438"/>
      <c r="B21" s="475"/>
      <c r="C21" s="383"/>
      <c r="D21" s="125"/>
      <c r="E21" s="87">
        <v>3</v>
      </c>
      <c r="F21" s="93" t="s">
        <v>232</v>
      </c>
      <c r="G21" s="362"/>
      <c r="J21" s="438"/>
      <c r="M21" s="326"/>
      <c r="N21" s="193">
        <v>1</v>
      </c>
      <c r="O21" s="1"/>
      <c r="P21" s="1"/>
      <c r="Q21" s="1"/>
      <c r="R21" s="1"/>
      <c r="S21" s="1"/>
      <c r="T21" s="1"/>
      <c r="U21" s="1"/>
      <c r="V21" s="1"/>
      <c r="W21" s="1"/>
      <c r="X21" s="273"/>
      <c r="Y21" s="2"/>
    </row>
    <row r="22" spans="1:25" ht="24.95" customHeight="1">
      <c r="A22" s="438">
        <v>7</v>
      </c>
      <c r="B22" s="474" t="s">
        <v>233</v>
      </c>
      <c r="C22" s="382" t="s">
        <v>234</v>
      </c>
      <c r="D22" s="125"/>
      <c r="E22" s="87">
        <v>1</v>
      </c>
      <c r="F22" s="127" t="s">
        <v>235</v>
      </c>
      <c r="G22" s="360" t="s">
        <v>236</v>
      </c>
      <c r="J22" s="438">
        <v>249.96</v>
      </c>
      <c r="M22" s="325"/>
      <c r="N22" s="193"/>
      <c r="O22" s="42">
        <v>1</v>
      </c>
      <c r="P22" s="1"/>
      <c r="Q22" s="1"/>
      <c r="R22" s="1"/>
      <c r="S22" s="1"/>
      <c r="T22" s="1"/>
      <c r="U22" s="1"/>
      <c r="V22" s="1"/>
      <c r="W22" s="1"/>
      <c r="X22" s="470">
        <v>21.36</v>
      </c>
      <c r="Y22" s="2"/>
    </row>
    <row r="23" spans="1:25" ht="29.25" customHeight="1">
      <c r="A23" s="438"/>
      <c r="B23" s="475"/>
      <c r="C23" s="383"/>
      <c r="D23" s="125"/>
      <c r="E23" s="87">
        <v>2</v>
      </c>
      <c r="F23" s="127" t="s">
        <v>237</v>
      </c>
      <c r="G23" s="362"/>
      <c r="J23" s="438"/>
      <c r="M23" s="326"/>
      <c r="N23" s="193"/>
      <c r="O23" s="42"/>
      <c r="P23" s="42"/>
      <c r="Q23" s="42"/>
      <c r="R23" s="42">
        <v>1</v>
      </c>
      <c r="S23" s="1"/>
      <c r="T23" s="1"/>
      <c r="U23" s="1"/>
      <c r="V23" s="1"/>
      <c r="W23" s="1"/>
      <c r="X23" s="471"/>
      <c r="Y23" s="2"/>
    </row>
    <row r="24" spans="1:25" ht="24.95" customHeight="1">
      <c r="A24" s="438">
        <v>8</v>
      </c>
      <c r="B24" s="474" t="s">
        <v>238</v>
      </c>
      <c r="C24" s="382" t="s">
        <v>234</v>
      </c>
      <c r="D24" s="125"/>
      <c r="E24" s="87">
        <v>1</v>
      </c>
      <c r="F24" s="127" t="s">
        <v>239</v>
      </c>
      <c r="G24" s="360" t="s">
        <v>236</v>
      </c>
      <c r="J24" s="438">
        <v>249.96</v>
      </c>
      <c r="M24" s="325"/>
      <c r="N24" s="193"/>
      <c r="O24" s="42"/>
      <c r="P24" s="42"/>
      <c r="Q24" s="42"/>
      <c r="R24" s="42">
        <v>1</v>
      </c>
      <c r="S24" s="1"/>
      <c r="T24" s="1"/>
      <c r="U24" s="1"/>
      <c r="V24" s="1"/>
      <c r="W24" s="1"/>
      <c r="X24" s="470">
        <v>22.96</v>
      </c>
      <c r="Y24" s="2"/>
    </row>
    <row r="25" spans="1:25" ht="30">
      <c r="A25" s="382"/>
      <c r="B25" s="476"/>
      <c r="C25" s="435"/>
      <c r="D25" s="135"/>
      <c r="E25" s="121">
        <v>2</v>
      </c>
      <c r="F25" s="104" t="s">
        <v>240</v>
      </c>
      <c r="G25" s="361"/>
      <c r="J25" s="382"/>
      <c r="M25" s="480"/>
      <c r="N25" s="192">
        <v>1</v>
      </c>
      <c r="O25" s="19"/>
      <c r="P25" s="19"/>
      <c r="Q25" s="19"/>
      <c r="R25" s="19"/>
      <c r="S25" s="19"/>
      <c r="T25" s="19"/>
      <c r="U25" s="19"/>
      <c r="V25" s="19"/>
      <c r="W25" s="19"/>
      <c r="X25" s="471"/>
      <c r="Y25" s="32" t="s">
        <v>566</v>
      </c>
    </row>
    <row r="26" spans="1:25" s="12" customFormat="1" ht="18.75">
      <c r="A26" s="407" t="s">
        <v>58</v>
      </c>
      <c r="B26" s="408"/>
      <c r="C26" s="408"/>
      <c r="D26" s="409"/>
      <c r="E26" s="29">
        <f>E8+E10+E12+E15+E18+E21+E23+E25</f>
        <v>18</v>
      </c>
      <c r="F26" s="29"/>
      <c r="G26" s="81"/>
      <c r="H26" s="29"/>
      <c r="I26" s="29"/>
      <c r="J26" s="134">
        <f>SUM(J8:J25)</f>
        <v>2229.61</v>
      </c>
      <c r="K26" s="29"/>
      <c r="L26" s="29"/>
      <c r="M26" s="29"/>
      <c r="N26" s="194">
        <f>SUM(N8:N25)</f>
        <v>5</v>
      </c>
      <c r="O26" s="29">
        <f t="shared" ref="O26:X26" si="0">SUM(O8:O25)</f>
        <v>3</v>
      </c>
      <c r="P26" s="29">
        <f t="shared" si="0"/>
        <v>2</v>
      </c>
      <c r="Q26" s="29">
        <f t="shared" si="0"/>
        <v>2</v>
      </c>
      <c r="R26" s="29">
        <f t="shared" si="0"/>
        <v>2</v>
      </c>
      <c r="S26" s="29">
        <f t="shared" si="0"/>
        <v>3</v>
      </c>
      <c r="T26" s="29">
        <f t="shared" si="0"/>
        <v>1</v>
      </c>
      <c r="U26" s="29">
        <f t="shared" si="0"/>
        <v>0</v>
      </c>
      <c r="V26" s="29">
        <f t="shared" si="0"/>
        <v>0</v>
      </c>
      <c r="W26" s="29">
        <f t="shared" si="0"/>
        <v>0</v>
      </c>
      <c r="X26" s="29">
        <f t="shared" si="0"/>
        <v>136.97999999999999</v>
      </c>
      <c r="Y26" s="117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7">
    <mergeCell ref="X22:X23"/>
    <mergeCell ref="X24:X25"/>
    <mergeCell ref="M9:M10"/>
    <mergeCell ref="M11:M12"/>
    <mergeCell ref="M13:M15"/>
    <mergeCell ref="M16:M18"/>
    <mergeCell ref="M19:M21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J13:J15"/>
    <mergeCell ref="J16:J18"/>
    <mergeCell ref="J19:J21"/>
    <mergeCell ref="M22:M23"/>
    <mergeCell ref="M24:M25"/>
    <mergeCell ref="B11:B12"/>
    <mergeCell ref="G11:G12"/>
    <mergeCell ref="A11:A12"/>
    <mergeCell ref="C11:C12"/>
    <mergeCell ref="J9:J10"/>
    <mergeCell ref="J11:J12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X9:X10"/>
    <mergeCell ref="X11:X12"/>
    <mergeCell ref="X13:X15"/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9:A10"/>
    <mergeCell ref="B9:B10"/>
    <mergeCell ref="C9:C10"/>
    <mergeCell ref="G9:G10"/>
  </mergeCells>
  <pageMargins left="0.5" right="0.2" top="0.5" bottom="0.5" header="0.13" footer="0.13"/>
  <pageSetup paperSize="9" scale="61" orientation="landscape" r:id="rId1"/>
  <rowBreaks count="1" manualBreakCount="1">
    <brk id="2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20" activePane="bottomLeft" state="frozen"/>
      <selection pane="bottomLeft" activeCell="X29" sqref="X29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6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425" t="s">
        <v>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5" ht="16.5" customHeight="1">
      <c r="A2" s="427" t="str">
        <f>'Patna (West)'!A2</f>
        <v>Progress Report for the construction of HSS ( Sanc. Year 2012 - 13 )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82"/>
    </row>
    <row r="3" spans="1:25">
      <c r="A3" s="338" t="s">
        <v>580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40"/>
      <c r="X3" s="341" t="str">
        <f>Summary!V3</f>
        <v>Date:-31.10.2014</v>
      </c>
      <c r="Y3" s="342"/>
    </row>
    <row r="4" spans="1:25" ht="15" customHeight="1">
      <c r="A4" s="395" t="s">
        <v>49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483"/>
    </row>
    <row r="5" spans="1:25" ht="18" customHeight="1">
      <c r="A5" s="319" t="s">
        <v>0</v>
      </c>
      <c r="B5" s="319" t="s">
        <v>1</v>
      </c>
      <c r="C5" s="385" t="s">
        <v>2</v>
      </c>
      <c r="D5" s="319" t="s">
        <v>3</v>
      </c>
      <c r="E5" s="319" t="s">
        <v>0</v>
      </c>
      <c r="F5" s="385" t="s">
        <v>4</v>
      </c>
      <c r="G5" s="385" t="s">
        <v>5</v>
      </c>
      <c r="H5" s="319" t="s">
        <v>5</v>
      </c>
      <c r="I5" s="319" t="s">
        <v>61</v>
      </c>
      <c r="J5" s="319" t="s">
        <v>60</v>
      </c>
      <c r="K5" s="319" t="s">
        <v>31</v>
      </c>
      <c r="L5" s="319" t="s">
        <v>19</v>
      </c>
      <c r="M5" s="319" t="s">
        <v>32</v>
      </c>
      <c r="N5" s="456" t="s">
        <v>15</v>
      </c>
      <c r="O5" s="457"/>
      <c r="P5" s="457"/>
      <c r="Q5" s="457"/>
      <c r="R5" s="457"/>
      <c r="S5" s="457"/>
      <c r="T5" s="457"/>
      <c r="U5" s="457"/>
      <c r="V5" s="457"/>
      <c r="W5" s="458"/>
      <c r="X5" s="319" t="s">
        <v>20</v>
      </c>
      <c r="Y5" s="421" t="s">
        <v>13</v>
      </c>
    </row>
    <row r="6" spans="1:25" ht="29.25" customHeight="1">
      <c r="A6" s="320"/>
      <c r="B6" s="320"/>
      <c r="C6" s="455"/>
      <c r="D6" s="320"/>
      <c r="E6" s="320"/>
      <c r="F6" s="455"/>
      <c r="G6" s="455"/>
      <c r="H6" s="320"/>
      <c r="I6" s="320"/>
      <c r="J6" s="320"/>
      <c r="K6" s="320"/>
      <c r="L6" s="320"/>
      <c r="M6" s="320"/>
      <c r="N6" s="386" t="s">
        <v>6</v>
      </c>
      <c r="O6" s="388" t="s">
        <v>14</v>
      </c>
      <c r="P6" s="405" t="s">
        <v>9</v>
      </c>
      <c r="Q6" s="319" t="s">
        <v>8</v>
      </c>
      <c r="R6" s="488" t="s">
        <v>16</v>
      </c>
      <c r="S6" s="489"/>
      <c r="T6" s="490" t="s">
        <v>17</v>
      </c>
      <c r="U6" s="491"/>
      <c r="V6" s="406" t="s">
        <v>12</v>
      </c>
      <c r="W6" s="406" t="s">
        <v>7</v>
      </c>
      <c r="X6" s="320"/>
      <c r="Y6" s="422"/>
    </row>
    <row r="7" spans="1:25" ht="27.75" customHeight="1">
      <c r="A7" s="321"/>
      <c r="B7" s="321"/>
      <c r="C7" s="484"/>
      <c r="D7" s="321"/>
      <c r="E7" s="321"/>
      <c r="F7" s="484"/>
      <c r="G7" s="484"/>
      <c r="H7" s="321"/>
      <c r="I7" s="321"/>
      <c r="J7" s="321"/>
      <c r="K7" s="321"/>
      <c r="L7" s="321"/>
      <c r="M7" s="321"/>
      <c r="N7" s="485"/>
      <c r="O7" s="486"/>
      <c r="P7" s="487"/>
      <c r="Q7" s="321"/>
      <c r="R7" s="231" t="s">
        <v>10</v>
      </c>
      <c r="S7" s="231" t="s">
        <v>11</v>
      </c>
      <c r="T7" s="231" t="s">
        <v>10</v>
      </c>
      <c r="U7" s="231" t="s">
        <v>11</v>
      </c>
      <c r="V7" s="492"/>
      <c r="W7" s="492"/>
      <c r="X7" s="321"/>
      <c r="Y7" s="423"/>
    </row>
    <row r="8" spans="1:25" ht="30">
      <c r="A8" s="234">
        <v>1</v>
      </c>
      <c r="B8" s="235" t="s">
        <v>241</v>
      </c>
      <c r="C8" s="127" t="s">
        <v>242</v>
      </c>
      <c r="D8" s="240"/>
      <c r="E8" s="234">
        <v>1</v>
      </c>
      <c r="F8" s="127" t="s">
        <v>243</v>
      </c>
      <c r="G8" s="232" t="s">
        <v>244</v>
      </c>
      <c r="H8" s="1"/>
      <c r="I8" s="1"/>
      <c r="J8" s="233">
        <v>121.21</v>
      </c>
      <c r="K8" s="236"/>
      <c r="L8" s="1"/>
      <c r="M8" s="233"/>
      <c r="N8" s="236"/>
      <c r="O8" s="42"/>
      <c r="P8" s="42"/>
      <c r="Q8" s="42">
        <v>1</v>
      </c>
      <c r="R8" s="1"/>
      <c r="S8" s="1"/>
      <c r="T8" s="1"/>
      <c r="U8" s="1"/>
      <c r="V8" s="1"/>
      <c r="W8" s="1"/>
      <c r="X8" s="274">
        <v>18.34</v>
      </c>
      <c r="Y8" s="1"/>
    </row>
    <row r="9" spans="1:25" ht="30">
      <c r="A9" s="438">
        <v>2</v>
      </c>
      <c r="B9" s="474" t="s">
        <v>245</v>
      </c>
      <c r="C9" s="493" t="s">
        <v>246</v>
      </c>
      <c r="D9" s="240"/>
      <c r="E9" s="234">
        <v>1</v>
      </c>
      <c r="F9" s="232" t="s">
        <v>247</v>
      </c>
      <c r="G9" s="360" t="s">
        <v>248</v>
      </c>
      <c r="H9" s="1"/>
      <c r="I9" s="1"/>
      <c r="J9" s="329">
        <v>244.07</v>
      </c>
      <c r="K9" s="236"/>
      <c r="L9" s="1"/>
      <c r="M9" s="233"/>
      <c r="N9" s="236"/>
      <c r="O9" s="42"/>
      <c r="P9" s="42"/>
      <c r="Q9" s="42"/>
      <c r="R9" s="42"/>
      <c r="S9" s="42">
        <v>1</v>
      </c>
      <c r="T9" s="1"/>
      <c r="U9" s="1"/>
      <c r="V9" s="1"/>
      <c r="W9" s="1"/>
      <c r="X9" s="329">
        <v>47.15</v>
      </c>
      <c r="Y9" s="2" t="s">
        <v>599</v>
      </c>
    </row>
    <row r="10" spans="1:25" ht="30">
      <c r="A10" s="438"/>
      <c r="B10" s="475"/>
      <c r="C10" s="446"/>
      <c r="D10" s="240"/>
      <c r="E10" s="234">
        <v>2</v>
      </c>
      <c r="F10" s="232" t="s">
        <v>249</v>
      </c>
      <c r="G10" s="362"/>
      <c r="H10" s="1"/>
      <c r="I10" s="1"/>
      <c r="J10" s="330"/>
      <c r="K10" s="236"/>
      <c r="L10" s="1"/>
      <c r="M10" s="233"/>
      <c r="N10" s="236"/>
      <c r="O10" s="42"/>
      <c r="P10" s="42"/>
      <c r="Q10" s="42"/>
      <c r="R10" s="42"/>
      <c r="S10" s="42">
        <v>1</v>
      </c>
      <c r="T10" s="1"/>
      <c r="U10" s="1"/>
      <c r="V10" s="1"/>
      <c r="W10" s="1"/>
      <c r="X10" s="330"/>
      <c r="Y10" s="2" t="s">
        <v>600</v>
      </c>
    </row>
    <row r="11" spans="1:25">
      <c r="A11" s="438">
        <v>3</v>
      </c>
      <c r="B11" s="391" t="s">
        <v>250</v>
      </c>
      <c r="C11" s="493" t="s">
        <v>251</v>
      </c>
      <c r="D11" s="240"/>
      <c r="E11" s="234">
        <v>1</v>
      </c>
      <c r="F11" s="232" t="s">
        <v>252</v>
      </c>
      <c r="G11" s="360" t="s">
        <v>253</v>
      </c>
      <c r="H11" s="1"/>
      <c r="I11" s="1"/>
      <c r="J11" s="329">
        <v>371.18</v>
      </c>
      <c r="K11" s="236"/>
      <c r="L11" s="1"/>
      <c r="M11" s="233"/>
      <c r="N11" s="23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438"/>
      <c r="B12" s="392"/>
      <c r="C12" s="447"/>
      <c r="D12" s="240"/>
      <c r="E12" s="234">
        <v>2</v>
      </c>
      <c r="F12" s="232" t="s">
        <v>254</v>
      </c>
      <c r="G12" s="361"/>
      <c r="H12" s="1"/>
      <c r="I12" s="1"/>
      <c r="J12" s="363"/>
      <c r="K12" s="236"/>
      <c r="L12" s="1"/>
      <c r="M12" s="233"/>
      <c r="N12" s="236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438"/>
      <c r="B13" s="494"/>
      <c r="C13" s="446"/>
      <c r="D13" s="240"/>
      <c r="E13" s="234">
        <v>3</v>
      </c>
      <c r="F13" s="232" t="s">
        <v>255</v>
      </c>
      <c r="G13" s="362"/>
      <c r="H13" s="1"/>
      <c r="I13" s="1"/>
      <c r="J13" s="330"/>
      <c r="K13" s="236"/>
      <c r="L13" s="1"/>
      <c r="M13" s="233"/>
      <c r="N13" s="23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438">
        <v>4</v>
      </c>
      <c r="B14" s="474" t="s">
        <v>256</v>
      </c>
      <c r="C14" s="493" t="s">
        <v>251</v>
      </c>
      <c r="D14" s="240"/>
      <c r="E14" s="234">
        <v>1</v>
      </c>
      <c r="F14" s="127" t="s">
        <v>257</v>
      </c>
      <c r="G14" s="360" t="s">
        <v>258</v>
      </c>
      <c r="H14" s="1"/>
      <c r="I14" s="1"/>
      <c r="J14" s="329">
        <v>254.86</v>
      </c>
      <c r="K14" s="236"/>
      <c r="L14" s="1"/>
      <c r="M14" s="233"/>
      <c r="N14" s="236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 t="s">
        <v>563</v>
      </c>
    </row>
    <row r="15" spans="1:25">
      <c r="A15" s="438"/>
      <c r="B15" s="475"/>
      <c r="C15" s="446"/>
      <c r="D15" s="240"/>
      <c r="E15" s="234">
        <v>2</v>
      </c>
      <c r="F15" s="263" t="s">
        <v>585</v>
      </c>
      <c r="G15" s="362"/>
      <c r="H15" s="1"/>
      <c r="I15" s="1"/>
      <c r="J15" s="330"/>
      <c r="K15" s="236"/>
      <c r="L15" s="1"/>
      <c r="M15" s="233"/>
      <c r="N15" s="23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563</v>
      </c>
    </row>
    <row r="16" spans="1:25" ht="30">
      <c r="A16" s="438">
        <v>5</v>
      </c>
      <c r="B16" s="474" t="s">
        <v>259</v>
      </c>
      <c r="C16" s="493" t="s">
        <v>251</v>
      </c>
      <c r="D16" s="240"/>
      <c r="E16" s="234">
        <v>1</v>
      </c>
      <c r="F16" s="263" t="s">
        <v>584</v>
      </c>
      <c r="G16" s="360" t="s">
        <v>260</v>
      </c>
      <c r="H16" s="1"/>
      <c r="I16" s="1"/>
      <c r="J16" s="329">
        <v>253.77</v>
      </c>
      <c r="K16" s="236"/>
      <c r="L16" s="1"/>
      <c r="M16" s="233"/>
      <c r="N16" s="236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2" t="s">
        <v>564</v>
      </c>
    </row>
    <row r="17" spans="1:25">
      <c r="A17" s="438"/>
      <c r="B17" s="475"/>
      <c r="C17" s="446"/>
      <c r="D17" s="240"/>
      <c r="E17" s="234">
        <v>2</v>
      </c>
      <c r="F17" s="232" t="s">
        <v>261</v>
      </c>
      <c r="G17" s="362"/>
      <c r="H17" s="1"/>
      <c r="I17" s="1"/>
      <c r="J17" s="330"/>
      <c r="K17" s="236"/>
      <c r="L17" s="1"/>
      <c r="M17" s="233"/>
      <c r="N17" s="236"/>
      <c r="O17" s="42"/>
      <c r="P17" s="42">
        <v>1</v>
      </c>
      <c r="Q17" s="41"/>
      <c r="R17" s="41"/>
      <c r="S17" s="41"/>
      <c r="T17" s="1"/>
      <c r="U17" s="1"/>
      <c r="V17" s="1"/>
      <c r="W17" s="1"/>
      <c r="X17" s="1"/>
      <c r="Y17" s="1"/>
    </row>
    <row r="18" spans="1:25" ht="30">
      <c r="A18" s="438">
        <v>6</v>
      </c>
      <c r="B18" s="474" t="s">
        <v>262</v>
      </c>
      <c r="C18" s="493" t="s">
        <v>251</v>
      </c>
      <c r="D18" s="240"/>
      <c r="E18" s="234">
        <v>1</v>
      </c>
      <c r="F18" s="232" t="s">
        <v>263</v>
      </c>
      <c r="G18" s="493" t="s">
        <v>264</v>
      </c>
      <c r="H18" s="1"/>
      <c r="I18" s="1"/>
      <c r="J18" s="329">
        <v>376.52</v>
      </c>
      <c r="K18" s="236"/>
      <c r="L18" s="1"/>
      <c r="M18" s="233"/>
      <c r="N18" s="236"/>
      <c r="O18" s="42"/>
      <c r="P18" s="42"/>
      <c r="Q18" s="42"/>
      <c r="R18" s="42"/>
      <c r="S18" s="42"/>
      <c r="T18" s="42">
        <v>1</v>
      </c>
      <c r="U18" s="1"/>
      <c r="V18" s="1"/>
      <c r="W18" s="1"/>
      <c r="X18" s="329">
        <v>137.07</v>
      </c>
      <c r="Y18" s="1"/>
    </row>
    <row r="19" spans="1:25">
      <c r="A19" s="438"/>
      <c r="B19" s="476"/>
      <c r="C19" s="447"/>
      <c r="D19" s="240"/>
      <c r="E19" s="234">
        <v>2</v>
      </c>
      <c r="F19" s="232" t="s">
        <v>265</v>
      </c>
      <c r="G19" s="447"/>
      <c r="H19" s="1"/>
      <c r="I19" s="1"/>
      <c r="J19" s="363"/>
      <c r="K19" s="236"/>
      <c r="L19" s="1"/>
      <c r="M19" s="233"/>
      <c r="N19" s="236"/>
      <c r="O19" s="42"/>
      <c r="P19" s="42">
        <v>1</v>
      </c>
      <c r="Q19" s="41"/>
      <c r="R19" s="41"/>
      <c r="S19" s="41"/>
      <c r="T19" s="1"/>
      <c r="U19" s="1"/>
      <c r="V19" s="1"/>
      <c r="W19" s="1"/>
      <c r="X19" s="363"/>
      <c r="Y19" s="1"/>
    </row>
    <row r="20" spans="1:25" ht="30">
      <c r="A20" s="438"/>
      <c r="B20" s="475"/>
      <c r="C20" s="446"/>
      <c r="D20" s="240"/>
      <c r="E20" s="234">
        <v>3</v>
      </c>
      <c r="F20" s="232" t="s">
        <v>266</v>
      </c>
      <c r="G20" s="446"/>
      <c r="H20" s="1"/>
      <c r="I20" s="1"/>
      <c r="J20" s="330"/>
      <c r="K20" s="236"/>
      <c r="L20" s="1"/>
      <c r="M20" s="233"/>
      <c r="N20" s="236"/>
      <c r="O20" s="42"/>
      <c r="P20" s="42"/>
      <c r="Q20" s="42"/>
      <c r="R20" s="42">
        <v>1</v>
      </c>
      <c r="S20" s="41"/>
      <c r="T20" s="1"/>
      <c r="U20" s="1"/>
      <c r="V20" s="1"/>
      <c r="W20" s="1"/>
      <c r="X20" s="330"/>
      <c r="Y20" s="1"/>
    </row>
    <row r="21" spans="1:25">
      <c r="A21" s="438">
        <v>7</v>
      </c>
      <c r="B21" s="474" t="s">
        <v>267</v>
      </c>
      <c r="C21" s="493" t="s">
        <v>251</v>
      </c>
      <c r="D21" s="240"/>
      <c r="E21" s="234">
        <v>1</v>
      </c>
      <c r="F21" s="232" t="s">
        <v>268</v>
      </c>
      <c r="G21" s="445" t="s">
        <v>95</v>
      </c>
      <c r="H21" s="1"/>
      <c r="I21" s="1"/>
      <c r="J21" s="325">
        <v>378.45</v>
      </c>
      <c r="K21" s="236"/>
      <c r="L21" s="1"/>
      <c r="M21" s="233"/>
      <c r="N21" s="236"/>
      <c r="O21" s="41"/>
      <c r="P21" s="41"/>
      <c r="Q21" s="41"/>
      <c r="R21" s="41"/>
      <c r="S21" s="41"/>
      <c r="T21" s="1"/>
      <c r="U21" s="1"/>
      <c r="V21" s="1"/>
      <c r="W21" s="1"/>
      <c r="X21" s="1"/>
      <c r="Y21" s="1"/>
    </row>
    <row r="22" spans="1:25">
      <c r="A22" s="438"/>
      <c r="B22" s="476"/>
      <c r="C22" s="447"/>
      <c r="D22" s="240"/>
      <c r="E22" s="234">
        <v>2</v>
      </c>
      <c r="F22" s="127" t="s">
        <v>269</v>
      </c>
      <c r="G22" s="447"/>
      <c r="H22" s="1"/>
      <c r="I22" s="1"/>
      <c r="J22" s="480"/>
      <c r="K22" s="236"/>
      <c r="L22" s="1"/>
      <c r="M22" s="233"/>
      <c r="N22" s="23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38"/>
      <c r="B23" s="475"/>
      <c r="C23" s="446"/>
      <c r="D23" s="240"/>
      <c r="E23" s="234">
        <v>3</v>
      </c>
      <c r="F23" s="232" t="s">
        <v>270</v>
      </c>
      <c r="G23" s="446"/>
      <c r="H23" s="1"/>
      <c r="I23" s="1"/>
      <c r="J23" s="326"/>
      <c r="K23" s="236"/>
      <c r="L23" s="1"/>
      <c r="M23" s="233"/>
      <c r="N23" s="23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438">
        <v>8</v>
      </c>
      <c r="B24" s="474" t="s">
        <v>271</v>
      </c>
      <c r="C24" s="493" t="s">
        <v>251</v>
      </c>
      <c r="D24" s="240"/>
      <c r="E24" s="234">
        <v>1</v>
      </c>
      <c r="F24" s="155" t="s">
        <v>583</v>
      </c>
      <c r="G24" s="445" t="s">
        <v>95</v>
      </c>
      <c r="H24" s="1"/>
      <c r="I24" s="1"/>
      <c r="J24" s="495">
        <v>373.5</v>
      </c>
      <c r="K24" s="236"/>
      <c r="L24" s="1"/>
      <c r="M24" s="233"/>
      <c r="N24" s="23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438"/>
      <c r="B25" s="476"/>
      <c r="C25" s="447"/>
      <c r="D25" s="240"/>
      <c r="E25" s="234">
        <v>2</v>
      </c>
      <c r="F25" s="232" t="s">
        <v>272</v>
      </c>
      <c r="G25" s="447"/>
      <c r="H25" s="1"/>
      <c r="I25" s="1"/>
      <c r="J25" s="496"/>
      <c r="K25" s="236"/>
      <c r="L25" s="1"/>
      <c r="M25" s="233"/>
      <c r="N25" s="23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438"/>
      <c r="B26" s="475"/>
      <c r="C26" s="446"/>
      <c r="D26" s="240"/>
      <c r="E26" s="234">
        <v>3</v>
      </c>
      <c r="F26" s="263" t="s">
        <v>581</v>
      </c>
      <c r="G26" s="446"/>
      <c r="H26" s="1"/>
      <c r="I26" s="1"/>
      <c r="J26" s="497"/>
      <c r="K26" s="236"/>
      <c r="L26" s="1"/>
      <c r="M26" s="233"/>
      <c r="N26" s="23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38">
        <v>9</v>
      </c>
      <c r="B27" s="474" t="s">
        <v>273</v>
      </c>
      <c r="C27" s="493" t="s">
        <v>251</v>
      </c>
      <c r="D27" s="240"/>
      <c r="E27" s="234">
        <v>1</v>
      </c>
      <c r="F27" s="263" t="s">
        <v>156</v>
      </c>
      <c r="G27" s="498" t="s">
        <v>351</v>
      </c>
      <c r="H27" s="1"/>
      <c r="I27" s="1"/>
      <c r="J27" s="329">
        <v>252.09</v>
      </c>
      <c r="K27" s="236"/>
      <c r="L27" s="1"/>
      <c r="M27" s="233"/>
      <c r="N27" s="236"/>
      <c r="O27" s="42"/>
      <c r="P27" s="42"/>
      <c r="Q27" s="42"/>
      <c r="R27" s="42"/>
      <c r="S27" s="42">
        <v>1</v>
      </c>
      <c r="T27" s="1"/>
      <c r="U27" s="1"/>
      <c r="V27" s="1"/>
      <c r="W27" s="1"/>
      <c r="X27" s="329">
        <v>112.98</v>
      </c>
      <c r="Y27" s="1"/>
    </row>
    <row r="28" spans="1:25" ht="40.5" customHeight="1">
      <c r="A28" s="438"/>
      <c r="B28" s="475"/>
      <c r="C28" s="446"/>
      <c r="D28" s="240"/>
      <c r="E28" s="234">
        <v>2</v>
      </c>
      <c r="F28" s="155" t="s">
        <v>582</v>
      </c>
      <c r="G28" s="499"/>
      <c r="H28" s="1"/>
      <c r="I28" s="1"/>
      <c r="J28" s="330"/>
      <c r="K28" s="236"/>
      <c r="L28" s="1"/>
      <c r="M28" s="233"/>
      <c r="N28" s="236"/>
      <c r="O28" s="42"/>
      <c r="P28" s="42"/>
      <c r="Q28" s="42"/>
      <c r="R28" s="42"/>
      <c r="S28" s="42"/>
      <c r="T28" s="42">
        <v>1</v>
      </c>
      <c r="U28" s="1"/>
      <c r="V28" s="1"/>
      <c r="W28" s="1"/>
      <c r="X28" s="330"/>
      <c r="Y28" s="2" t="s">
        <v>601</v>
      </c>
    </row>
    <row r="29" spans="1:25">
      <c r="A29" s="438">
        <v>10</v>
      </c>
      <c r="B29" s="474" t="s">
        <v>274</v>
      </c>
      <c r="C29" s="493" t="s">
        <v>251</v>
      </c>
      <c r="D29" s="240"/>
      <c r="E29" s="234">
        <v>1</v>
      </c>
      <c r="F29" s="127" t="s">
        <v>275</v>
      </c>
      <c r="G29" s="445" t="s">
        <v>95</v>
      </c>
      <c r="H29" s="1"/>
      <c r="I29" s="1"/>
      <c r="J29" s="329">
        <v>376.99</v>
      </c>
      <c r="K29" s="236"/>
      <c r="L29" s="1"/>
      <c r="M29" s="233"/>
      <c r="N29" s="236"/>
      <c r="O29" s="41"/>
      <c r="P29" s="41"/>
      <c r="Q29" s="41"/>
      <c r="R29" s="41"/>
      <c r="S29" s="41"/>
      <c r="T29" s="1"/>
      <c r="U29" s="1"/>
      <c r="V29" s="1"/>
      <c r="W29" s="1"/>
      <c r="X29" s="1"/>
      <c r="Y29" s="1"/>
    </row>
    <row r="30" spans="1:25" ht="30">
      <c r="A30" s="438"/>
      <c r="B30" s="476"/>
      <c r="C30" s="447"/>
      <c r="D30" s="240"/>
      <c r="E30" s="234">
        <v>2</v>
      </c>
      <c r="F30" s="232" t="s">
        <v>276</v>
      </c>
      <c r="G30" s="447"/>
      <c r="H30" s="1"/>
      <c r="I30" s="1"/>
      <c r="J30" s="363"/>
      <c r="K30" s="236"/>
      <c r="L30" s="1"/>
      <c r="M30" s="233"/>
      <c r="N30" s="23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38"/>
      <c r="B31" s="475"/>
      <c r="C31" s="446"/>
      <c r="D31" s="240"/>
      <c r="E31" s="234">
        <v>3</v>
      </c>
      <c r="F31" s="127" t="s">
        <v>277</v>
      </c>
      <c r="G31" s="446"/>
      <c r="H31" s="1"/>
      <c r="I31" s="1"/>
      <c r="J31" s="330"/>
      <c r="K31" s="236"/>
      <c r="L31" s="1"/>
      <c r="M31" s="233"/>
      <c r="N31" s="23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>
      <c r="A32" s="438">
        <v>11</v>
      </c>
      <c r="B32" s="474" t="s">
        <v>278</v>
      </c>
      <c r="C32" s="493" t="s">
        <v>251</v>
      </c>
      <c r="D32" s="240"/>
      <c r="E32" s="234">
        <v>1</v>
      </c>
      <c r="F32" s="232" t="s">
        <v>279</v>
      </c>
      <c r="G32" s="360" t="s">
        <v>280</v>
      </c>
      <c r="H32" s="1"/>
      <c r="I32" s="1"/>
      <c r="J32" s="329">
        <v>248.41</v>
      </c>
      <c r="K32" s="236"/>
      <c r="L32" s="1"/>
      <c r="M32" s="233"/>
      <c r="N32" s="23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565</v>
      </c>
    </row>
    <row r="33" spans="1:25" ht="30">
      <c r="A33" s="438"/>
      <c r="B33" s="475"/>
      <c r="C33" s="446"/>
      <c r="D33" s="240"/>
      <c r="E33" s="234">
        <v>2</v>
      </c>
      <c r="F33" s="232" t="s">
        <v>281</v>
      </c>
      <c r="G33" s="362"/>
      <c r="H33" s="1"/>
      <c r="I33" s="1"/>
      <c r="J33" s="330"/>
      <c r="K33" s="236"/>
      <c r="L33" s="1"/>
      <c r="M33" s="233"/>
      <c r="N33" s="23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565</v>
      </c>
    </row>
    <row r="34" spans="1:25">
      <c r="A34" s="438">
        <v>12</v>
      </c>
      <c r="B34" s="474" t="s">
        <v>282</v>
      </c>
      <c r="C34" s="493" t="s">
        <v>283</v>
      </c>
      <c r="D34" s="240"/>
      <c r="E34" s="234">
        <v>1</v>
      </c>
      <c r="F34" s="127" t="s">
        <v>284</v>
      </c>
      <c r="G34" s="360" t="s">
        <v>260</v>
      </c>
      <c r="H34" s="1"/>
      <c r="I34" s="1"/>
      <c r="J34" s="329">
        <v>248.02</v>
      </c>
      <c r="K34" s="236"/>
      <c r="L34" s="1"/>
      <c r="M34" s="233"/>
      <c r="N34" s="236"/>
      <c r="O34" s="42"/>
      <c r="P34" s="42">
        <v>1</v>
      </c>
      <c r="Q34" s="41"/>
      <c r="R34" s="41"/>
      <c r="S34" s="41"/>
      <c r="T34" s="1"/>
      <c r="U34" s="1"/>
      <c r="V34" s="1"/>
      <c r="W34" s="1"/>
      <c r="X34" s="1"/>
      <c r="Y34" s="1"/>
    </row>
    <row r="35" spans="1:25">
      <c r="A35" s="438"/>
      <c r="B35" s="475"/>
      <c r="C35" s="446"/>
      <c r="D35" s="240"/>
      <c r="E35" s="234">
        <v>2</v>
      </c>
      <c r="F35" s="127" t="s">
        <v>285</v>
      </c>
      <c r="G35" s="362"/>
      <c r="H35" s="1"/>
      <c r="I35" s="1"/>
      <c r="J35" s="330"/>
      <c r="K35" s="236"/>
      <c r="L35" s="1"/>
      <c r="M35" s="233"/>
      <c r="N35" s="236"/>
      <c r="O35" s="42"/>
      <c r="P35" s="42">
        <v>1</v>
      </c>
      <c r="Q35" s="41"/>
      <c r="R35" s="41"/>
      <c r="S35" s="41"/>
      <c r="T35" s="1"/>
      <c r="U35" s="1"/>
      <c r="V35" s="1"/>
      <c r="W35" s="1"/>
      <c r="X35" s="1"/>
      <c r="Y35" s="1"/>
    </row>
    <row r="36" spans="1:25">
      <c r="A36" s="438">
        <v>13</v>
      </c>
      <c r="B36" s="474" t="s">
        <v>286</v>
      </c>
      <c r="C36" s="493" t="s">
        <v>251</v>
      </c>
      <c r="D36" s="240"/>
      <c r="E36" s="234">
        <v>1</v>
      </c>
      <c r="F36" s="127" t="s">
        <v>287</v>
      </c>
      <c r="G36" s="360" t="s">
        <v>288</v>
      </c>
      <c r="H36" s="1"/>
      <c r="I36" s="1"/>
      <c r="J36" s="329">
        <v>250.11</v>
      </c>
      <c r="K36" s="236"/>
      <c r="L36" s="1"/>
      <c r="M36" s="233"/>
      <c r="N36" s="236">
        <v>1</v>
      </c>
      <c r="O36" s="41"/>
      <c r="P36" s="41"/>
      <c r="Q36" s="41"/>
      <c r="R36" s="41"/>
      <c r="S36" s="41"/>
      <c r="T36" s="1"/>
      <c r="U36" s="1"/>
      <c r="V36" s="1"/>
      <c r="W36" s="1"/>
      <c r="X36" s="1"/>
      <c r="Y36" s="1"/>
    </row>
    <row r="37" spans="1:25" ht="30">
      <c r="A37" s="438"/>
      <c r="B37" s="475"/>
      <c r="C37" s="446"/>
      <c r="D37" s="240"/>
      <c r="E37" s="234">
        <v>2</v>
      </c>
      <c r="F37" s="232" t="s">
        <v>289</v>
      </c>
      <c r="G37" s="362"/>
      <c r="H37" s="1"/>
      <c r="I37" s="1"/>
      <c r="J37" s="330"/>
      <c r="K37" s="236"/>
      <c r="L37" s="1"/>
      <c r="M37" s="233"/>
      <c r="N37" s="236">
        <v>1</v>
      </c>
      <c r="O37" s="41"/>
      <c r="P37" s="41"/>
      <c r="Q37" s="41"/>
      <c r="R37" s="41"/>
      <c r="S37" s="41"/>
      <c r="T37" s="1"/>
      <c r="U37" s="1"/>
      <c r="V37" s="1"/>
      <c r="W37" s="1"/>
      <c r="X37" s="1"/>
      <c r="Y37" s="1"/>
    </row>
    <row r="38" spans="1:25" ht="30">
      <c r="A38" s="438">
        <v>14</v>
      </c>
      <c r="B38" s="474" t="s">
        <v>290</v>
      </c>
      <c r="C38" s="493" t="s">
        <v>251</v>
      </c>
      <c r="D38" s="240"/>
      <c r="E38" s="234">
        <v>1</v>
      </c>
      <c r="F38" s="127" t="s">
        <v>291</v>
      </c>
      <c r="G38" s="360" t="s">
        <v>292</v>
      </c>
      <c r="H38" s="1"/>
      <c r="I38" s="1"/>
      <c r="J38" s="325">
        <v>250.43</v>
      </c>
      <c r="K38" s="236"/>
      <c r="L38" s="1"/>
      <c r="M38" s="233"/>
      <c r="N38" s="236"/>
      <c r="O38" s="42"/>
      <c r="P38" s="42"/>
      <c r="Q38" s="42"/>
      <c r="R38" s="42"/>
      <c r="S38" s="42">
        <v>1</v>
      </c>
      <c r="T38" s="1"/>
      <c r="U38" s="1"/>
      <c r="V38" s="1"/>
      <c r="W38" s="1"/>
      <c r="X38" s="1"/>
      <c r="Y38" s="2" t="s">
        <v>599</v>
      </c>
    </row>
    <row r="39" spans="1:25">
      <c r="A39" s="438"/>
      <c r="B39" s="475"/>
      <c r="C39" s="446"/>
      <c r="D39" s="240"/>
      <c r="E39" s="234">
        <v>2</v>
      </c>
      <c r="F39" s="127" t="s">
        <v>293</v>
      </c>
      <c r="G39" s="362"/>
      <c r="H39" s="1"/>
      <c r="I39" s="1"/>
      <c r="J39" s="326"/>
      <c r="K39" s="236"/>
      <c r="L39" s="1"/>
      <c r="M39" s="233"/>
      <c r="N39" s="236">
        <v>1</v>
      </c>
      <c r="O39" s="41"/>
      <c r="P39" s="41"/>
      <c r="Q39" s="41"/>
      <c r="R39" s="41"/>
      <c r="S39" s="41"/>
      <c r="T39" s="1"/>
      <c r="U39" s="1"/>
      <c r="V39" s="1"/>
      <c r="W39" s="1"/>
      <c r="X39" s="1"/>
      <c r="Y39" s="1"/>
    </row>
    <row r="40" spans="1:25" ht="16.5">
      <c r="A40" s="382">
        <v>15</v>
      </c>
      <c r="B40" s="426" t="s">
        <v>294</v>
      </c>
      <c r="C40" s="500" t="s">
        <v>65</v>
      </c>
      <c r="D40" s="502" t="s">
        <v>295</v>
      </c>
      <c r="E40" s="83">
        <v>1</v>
      </c>
      <c r="F40" s="260" t="s">
        <v>296</v>
      </c>
      <c r="G40" s="503" t="s">
        <v>345</v>
      </c>
      <c r="H40" s="1"/>
      <c r="I40" s="1"/>
      <c r="J40" s="325"/>
      <c r="K40" s="236"/>
      <c r="L40" s="1"/>
      <c r="M40" s="233"/>
      <c r="N40" s="236">
        <v>1</v>
      </c>
      <c r="O40" s="41"/>
      <c r="P40" s="41"/>
      <c r="Q40" s="41"/>
      <c r="R40" s="41"/>
      <c r="S40" s="41"/>
      <c r="T40" s="1"/>
      <c r="U40" s="1"/>
      <c r="V40" s="1"/>
      <c r="W40" s="1"/>
      <c r="X40" s="1"/>
      <c r="Y40" s="1"/>
    </row>
    <row r="41" spans="1:25" ht="25.5" customHeight="1">
      <c r="A41" s="383"/>
      <c r="B41" s="426"/>
      <c r="C41" s="501"/>
      <c r="D41" s="502"/>
      <c r="E41" s="83">
        <v>2</v>
      </c>
      <c r="F41" s="260" t="s">
        <v>297</v>
      </c>
      <c r="G41" s="503"/>
      <c r="H41" s="1"/>
      <c r="I41" s="1"/>
      <c r="J41" s="326"/>
      <c r="K41" s="236"/>
      <c r="L41" s="1"/>
      <c r="M41" s="233"/>
      <c r="N41" s="23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>
      <c r="A42" s="382">
        <v>16</v>
      </c>
      <c r="B42" s="426" t="s">
        <v>298</v>
      </c>
      <c r="C42" s="500" t="s">
        <v>65</v>
      </c>
      <c r="D42" s="502" t="s">
        <v>87</v>
      </c>
      <c r="E42" s="83">
        <v>1</v>
      </c>
      <c r="F42" s="260" t="s">
        <v>299</v>
      </c>
      <c r="G42" s="503" t="s">
        <v>346</v>
      </c>
      <c r="H42" s="1"/>
      <c r="I42" s="1"/>
      <c r="J42" s="329"/>
      <c r="K42" s="236"/>
      <c r="L42" s="1"/>
      <c r="M42" s="233"/>
      <c r="N42" s="23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>
      <c r="A43" s="435"/>
      <c r="B43" s="426"/>
      <c r="C43" s="505"/>
      <c r="D43" s="502"/>
      <c r="E43" s="83">
        <v>2</v>
      </c>
      <c r="F43" s="260" t="s">
        <v>300</v>
      </c>
      <c r="G43" s="503"/>
      <c r="H43" s="1"/>
      <c r="I43" s="1"/>
      <c r="J43" s="363"/>
      <c r="K43" s="236"/>
      <c r="L43" s="1"/>
      <c r="M43" s="233"/>
      <c r="N43" s="23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25" customHeight="1">
      <c r="A44" s="383"/>
      <c r="B44" s="426"/>
      <c r="C44" s="501"/>
      <c r="D44" s="502"/>
      <c r="E44" s="83">
        <v>3</v>
      </c>
      <c r="F44" s="260" t="s">
        <v>301</v>
      </c>
      <c r="G44" s="503"/>
      <c r="H44" s="1"/>
      <c r="I44" s="1"/>
      <c r="J44" s="330"/>
      <c r="K44" s="236"/>
      <c r="L44" s="1"/>
      <c r="M44" s="233"/>
      <c r="N44" s="23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>
      <c r="A45" s="382">
        <v>17</v>
      </c>
      <c r="B45" s="426" t="s">
        <v>302</v>
      </c>
      <c r="C45" s="500" t="s">
        <v>65</v>
      </c>
      <c r="D45" s="502" t="s">
        <v>303</v>
      </c>
      <c r="E45" s="83">
        <v>1</v>
      </c>
      <c r="F45" s="260" t="s">
        <v>304</v>
      </c>
      <c r="G45" s="504" t="s">
        <v>95</v>
      </c>
      <c r="H45" s="1"/>
      <c r="I45" s="1"/>
      <c r="J45" s="329"/>
      <c r="K45" s="236"/>
      <c r="L45" s="1"/>
      <c r="M45" s="233"/>
      <c r="N45" s="23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>
      <c r="A46" s="383"/>
      <c r="B46" s="426"/>
      <c r="C46" s="501"/>
      <c r="D46" s="502"/>
      <c r="E46" s="83">
        <v>2</v>
      </c>
      <c r="F46" s="260" t="s">
        <v>305</v>
      </c>
      <c r="G46" s="504"/>
      <c r="H46" s="1"/>
      <c r="I46" s="1"/>
      <c r="J46" s="330"/>
      <c r="K46" s="236"/>
      <c r="L46" s="1"/>
      <c r="M46" s="233"/>
      <c r="N46" s="23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>
      <c r="A47" s="382">
        <v>18</v>
      </c>
      <c r="B47" s="426" t="s">
        <v>306</v>
      </c>
      <c r="C47" s="500" t="s">
        <v>65</v>
      </c>
      <c r="D47" s="502" t="s">
        <v>307</v>
      </c>
      <c r="E47" s="83">
        <v>1</v>
      </c>
      <c r="F47" s="260" t="s">
        <v>308</v>
      </c>
      <c r="G47" s="504" t="s">
        <v>95</v>
      </c>
      <c r="H47" s="1"/>
      <c r="I47" s="1"/>
      <c r="J47" s="329"/>
      <c r="K47" s="236"/>
      <c r="L47" s="1"/>
      <c r="M47" s="233"/>
      <c r="N47" s="23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>
      <c r="A48" s="383"/>
      <c r="B48" s="426"/>
      <c r="C48" s="501"/>
      <c r="D48" s="502"/>
      <c r="E48" s="83">
        <v>2</v>
      </c>
      <c r="F48" s="260" t="s">
        <v>309</v>
      </c>
      <c r="G48" s="504"/>
      <c r="H48" s="1"/>
      <c r="I48" s="1"/>
      <c r="J48" s="330"/>
      <c r="K48" s="236"/>
      <c r="L48" s="1"/>
      <c r="M48" s="233"/>
      <c r="N48" s="23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>
      <c r="A49" s="382">
        <v>19</v>
      </c>
      <c r="B49" s="426" t="s">
        <v>310</v>
      </c>
      <c r="C49" s="500" t="s">
        <v>65</v>
      </c>
      <c r="D49" s="502" t="s">
        <v>89</v>
      </c>
      <c r="E49" s="83">
        <v>1</v>
      </c>
      <c r="F49" s="260" t="s">
        <v>311</v>
      </c>
      <c r="G49" s="504" t="s">
        <v>95</v>
      </c>
      <c r="H49" s="1"/>
      <c r="I49" s="1"/>
      <c r="J49" s="329"/>
      <c r="K49" s="236"/>
      <c r="L49" s="1"/>
      <c r="M49" s="233"/>
      <c r="N49" s="23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>
      <c r="A50" s="383"/>
      <c r="B50" s="426"/>
      <c r="C50" s="501"/>
      <c r="D50" s="502"/>
      <c r="E50" s="83">
        <v>2</v>
      </c>
      <c r="F50" s="260" t="s">
        <v>312</v>
      </c>
      <c r="G50" s="504"/>
      <c r="H50" s="1"/>
      <c r="I50" s="1"/>
      <c r="J50" s="330"/>
      <c r="K50" s="236"/>
      <c r="L50" s="1"/>
      <c r="M50" s="233"/>
      <c r="N50" s="23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>
      <c r="A51" s="382">
        <v>20</v>
      </c>
      <c r="B51" s="426" t="s">
        <v>313</v>
      </c>
      <c r="C51" s="500" t="s">
        <v>65</v>
      </c>
      <c r="D51" s="502" t="s">
        <v>314</v>
      </c>
      <c r="E51" s="83">
        <v>1</v>
      </c>
      <c r="F51" s="260" t="s">
        <v>315</v>
      </c>
      <c r="G51" s="504" t="s">
        <v>95</v>
      </c>
      <c r="H51" s="1"/>
      <c r="I51" s="1"/>
      <c r="J51" s="329"/>
      <c r="K51" s="236"/>
      <c r="L51" s="1"/>
      <c r="M51" s="233"/>
      <c r="N51" s="23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>
      <c r="A52" s="383"/>
      <c r="B52" s="426"/>
      <c r="C52" s="501"/>
      <c r="D52" s="502"/>
      <c r="E52" s="83">
        <v>2</v>
      </c>
      <c r="F52" s="260" t="s">
        <v>316</v>
      </c>
      <c r="G52" s="504"/>
      <c r="H52" s="1"/>
      <c r="I52" s="1"/>
      <c r="J52" s="330"/>
      <c r="K52" s="236"/>
      <c r="L52" s="1"/>
      <c r="M52" s="233"/>
      <c r="N52" s="23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">
      <c r="A53" s="234">
        <v>21</v>
      </c>
      <c r="B53" s="235" t="s">
        <v>317</v>
      </c>
      <c r="C53" s="261" t="s">
        <v>65</v>
      </c>
      <c r="D53" s="262" t="s">
        <v>318</v>
      </c>
      <c r="E53" s="83">
        <v>1</v>
      </c>
      <c r="F53" s="260" t="s">
        <v>319</v>
      </c>
      <c r="G53" s="136" t="s">
        <v>320</v>
      </c>
      <c r="H53" s="1"/>
      <c r="I53" s="1"/>
      <c r="J53" s="233"/>
      <c r="K53" s="236"/>
      <c r="L53" s="1"/>
      <c r="M53" s="233"/>
      <c r="N53" s="23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>
      <c r="A54" s="234">
        <v>22</v>
      </c>
      <c r="B54" s="235" t="s">
        <v>321</v>
      </c>
      <c r="C54" s="261" t="s">
        <v>65</v>
      </c>
      <c r="D54" s="262" t="s">
        <v>88</v>
      </c>
      <c r="E54" s="83">
        <v>1</v>
      </c>
      <c r="F54" s="260" t="s">
        <v>322</v>
      </c>
      <c r="G54" s="238" t="s">
        <v>95</v>
      </c>
      <c r="H54" s="1"/>
      <c r="I54" s="1"/>
      <c r="J54" s="233"/>
      <c r="K54" s="236"/>
      <c r="L54" s="1"/>
      <c r="M54" s="233"/>
      <c r="N54" s="23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>
      <c r="A55" s="382">
        <v>23</v>
      </c>
      <c r="B55" s="426" t="s">
        <v>323</v>
      </c>
      <c r="C55" s="500" t="s">
        <v>65</v>
      </c>
      <c r="D55" s="502" t="s">
        <v>324</v>
      </c>
      <c r="E55" s="83">
        <v>1</v>
      </c>
      <c r="F55" s="260" t="s">
        <v>325</v>
      </c>
      <c r="G55" s="506" t="s">
        <v>347</v>
      </c>
      <c r="H55" s="1"/>
      <c r="I55" s="1"/>
      <c r="J55" s="329"/>
      <c r="K55" s="236"/>
      <c r="L55" s="1"/>
      <c r="M55" s="233"/>
      <c r="N55" s="23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>
      <c r="A56" s="383"/>
      <c r="B56" s="426"/>
      <c r="C56" s="501"/>
      <c r="D56" s="502"/>
      <c r="E56" s="83">
        <v>2</v>
      </c>
      <c r="F56" s="260" t="s">
        <v>327</v>
      </c>
      <c r="G56" s="507" t="s">
        <v>326</v>
      </c>
      <c r="H56" s="1"/>
      <c r="I56" s="1"/>
      <c r="J56" s="330"/>
      <c r="K56" s="236"/>
      <c r="L56" s="1"/>
      <c r="M56" s="233"/>
      <c r="N56" s="23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>
      <c r="A57" s="234">
        <v>24</v>
      </c>
      <c r="B57" s="235" t="s">
        <v>328</v>
      </c>
      <c r="C57" s="261" t="s">
        <v>65</v>
      </c>
      <c r="D57" s="262" t="s">
        <v>329</v>
      </c>
      <c r="E57" s="83">
        <v>1</v>
      </c>
      <c r="F57" s="260" t="s">
        <v>330</v>
      </c>
      <c r="G57" s="239" t="s">
        <v>95</v>
      </c>
      <c r="H57" s="1"/>
      <c r="I57" s="1"/>
      <c r="J57" s="233"/>
      <c r="K57" s="236"/>
      <c r="L57" s="1"/>
      <c r="M57" s="233"/>
      <c r="N57" s="23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>
      <c r="A58" s="382">
        <v>25</v>
      </c>
      <c r="B58" s="426" t="s">
        <v>331</v>
      </c>
      <c r="C58" s="500" t="s">
        <v>65</v>
      </c>
      <c r="D58" s="502" t="s">
        <v>90</v>
      </c>
      <c r="E58" s="83">
        <v>1</v>
      </c>
      <c r="F58" s="260" t="s">
        <v>332</v>
      </c>
      <c r="G58" s="509" t="s">
        <v>350</v>
      </c>
      <c r="H58" s="1"/>
      <c r="I58" s="1"/>
      <c r="J58" s="329"/>
      <c r="K58" s="236"/>
      <c r="L58" s="1"/>
      <c r="M58" s="233"/>
      <c r="N58" s="236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>
      <c r="A59" s="435"/>
      <c r="B59" s="426"/>
      <c r="C59" s="505"/>
      <c r="D59" s="502"/>
      <c r="E59" s="83">
        <v>2</v>
      </c>
      <c r="F59" s="260" t="s">
        <v>333</v>
      </c>
      <c r="G59" s="509"/>
      <c r="H59" s="1"/>
      <c r="I59" s="1"/>
      <c r="J59" s="363"/>
      <c r="K59" s="236"/>
      <c r="L59" s="1"/>
      <c r="M59" s="233"/>
      <c r="N59" s="236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>
      <c r="A60" s="383"/>
      <c r="B60" s="426"/>
      <c r="C60" s="501"/>
      <c r="D60" s="502"/>
      <c r="E60" s="83">
        <v>3</v>
      </c>
      <c r="F60" s="260" t="s">
        <v>334</v>
      </c>
      <c r="G60" s="509"/>
      <c r="H60" s="1"/>
      <c r="I60" s="1"/>
      <c r="J60" s="330"/>
      <c r="K60" s="236"/>
      <c r="L60" s="1"/>
      <c r="M60" s="233"/>
      <c r="N60" s="236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3">
      <c r="A61" s="382">
        <v>26</v>
      </c>
      <c r="B61" s="426" t="s">
        <v>335</v>
      </c>
      <c r="C61" s="500" t="s">
        <v>65</v>
      </c>
      <c r="D61" s="502" t="s">
        <v>91</v>
      </c>
      <c r="E61" s="83">
        <v>1</v>
      </c>
      <c r="F61" s="260" t="s">
        <v>336</v>
      </c>
      <c r="G61" s="509" t="s">
        <v>337</v>
      </c>
      <c r="H61" s="1"/>
      <c r="I61" s="1"/>
      <c r="J61" s="325"/>
      <c r="K61" s="236"/>
      <c r="L61" s="1"/>
      <c r="M61" s="233"/>
      <c r="N61" s="23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>
      <c r="A62" s="435"/>
      <c r="B62" s="426"/>
      <c r="C62" s="505"/>
      <c r="D62" s="502"/>
      <c r="E62" s="83">
        <v>2</v>
      </c>
      <c r="F62" s="260" t="s">
        <v>338</v>
      </c>
      <c r="G62" s="509"/>
      <c r="H62" s="1"/>
      <c r="I62" s="1"/>
      <c r="J62" s="480"/>
      <c r="K62" s="236"/>
      <c r="L62" s="1"/>
      <c r="M62" s="233"/>
      <c r="N62" s="23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>
      <c r="A63" s="383"/>
      <c r="B63" s="426"/>
      <c r="C63" s="501"/>
      <c r="D63" s="502"/>
      <c r="E63" s="83">
        <v>3</v>
      </c>
      <c r="F63" s="260" t="s">
        <v>339</v>
      </c>
      <c r="G63" s="509"/>
      <c r="H63" s="1"/>
      <c r="I63" s="1"/>
      <c r="J63" s="326"/>
      <c r="K63" s="236"/>
      <c r="L63" s="1"/>
      <c r="M63" s="233"/>
      <c r="N63" s="23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1">
      <c r="A64" s="234">
        <v>27</v>
      </c>
      <c r="B64" s="235" t="s">
        <v>340</v>
      </c>
      <c r="C64" s="261" t="s">
        <v>65</v>
      </c>
      <c r="D64" s="262" t="s">
        <v>341</v>
      </c>
      <c r="E64" s="83">
        <v>1</v>
      </c>
      <c r="F64" s="260" t="s">
        <v>342</v>
      </c>
      <c r="G64" s="238" t="s">
        <v>348</v>
      </c>
      <c r="H64" s="1"/>
      <c r="I64" s="1"/>
      <c r="J64" s="236"/>
      <c r="K64" s="236"/>
      <c r="L64" s="1"/>
      <c r="M64" s="233"/>
      <c r="N64" s="236">
        <v>1</v>
      </c>
      <c r="O64" s="41"/>
      <c r="P64" s="41"/>
      <c r="Q64" s="41"/>
      <c r="R64" s="1"/>
      <c r="S64" s="1"/>
      <c r="T64" s="1"/>
      <c r="U64" s="1"/>
      <c r="V64" s="1"/>
      <c r="W64" s="1"/>
      <c r="X64" s="1"/>
      <c r="Y64" s="1"/>
    </row>
    <row r="65" spans="1:25" ht="51">
      <c r="A65" s="234">
        <v>28</v>
      </c>
      <c r="B65" s="235" t="s">
        <v>343</v>
      </c>
      <c r="C65" s="262" t="s">
        <v>64</v>
      </c>
      <c r="D65" s="262" t="s">
        <v>92</v>
      </c>
      <c r="E65" s="83">
        <v>1</v>
      </c>
      <c r="F65" s="260" t="s">
        <v>344</v>
      </c>
      <c r="G65" s="238" t="s">
        <v>349</v>
      </c>
      <c r="H65" s="1"/>
      <c r="I65" s="1"/>
      <c r="J65" s="236"/>
      <c r="K65" s="236"/>
      <c r="L65" s="1"/>
      <c r="M65" s="233"/>
      <c r="N65" s="236"/>
      <c r="O65" s="42"/>
      <c r="P65" s="42">
        <v>1</v>
      </c>
      <c r="Q65" s="41"/>
      <c r="R65" s="1"/>
      <c r="S65" s="1"/>
      <c r="T65" s="1"/>
      <c r="U65" s="1"/>
      <c r="V65" s="1"/>
      <c r="W65" s="1"/>
      <c r="X65" s="1"/>
      <c r="Y65" s="2"/>
    </row>
    <row r="66" spans="1:25" s="12" customFormat="1" ht="25.5" customHeight="1">
      <c r="A66" s="508" t="s">
        <v>58</v>
      </c>
      <c r="B66" s="508"/>
      <c r="C66" s="508"/>
      <c r="D66" s="508"/>
      <c r="E66" s="237">
        <f>E8+E10+E13+E15+E17+E20+E23+E26+E28+E31+E33+E35+E37+E39+E41+E44+E46+E48+E50+E52+E53+E54+E56+E57+E60+E63+E64+E65</f>
        <v>58</v>
      </c>
      <c r="F66" s="233"/>
      <c r="G66" s="22"/>
      <c r="H66" s="233"/>
      <c r="I66" s="233"/>
      <c r="J66" s="124">
        <f>SUM(J8:J65)</f>
        <v>3999.61</v>
      </c>
      <c r="K66" s="233"/>
      <c r="L66" s="233"/>
      <c r="M66" s="233"/>
      <c r="N66" s="233">
        <f t="shared" ref="N66:X66" si="0">SUM(N8:N65)</f>
        <v>26</v>
      </c>
      <c r="O66" s="233">
        <f t="shared" si="0"/>
        <v>0</v>
      </c>
      <c r="P66" s="233">
        <f t="shared" si="0"/>
        <v>5</v>
      </c>
      <c r="Q66" s="233">
        <f t="shared" si="0"/>
        <v>1</v>
      </c>
      <c r="R66" s="233">
        <f t="shared" si="0"/>
        <v>1</v>
      </c>
      <c r="S66" s="233">
        <f t="shared" si="0"/>
        <v>4</v>
      </c>
      <c r="T66" s="233">
        <f t="shared" si="0"/>
        <v>2</v>
      </c>
      <c r="U66" s="233">
        <f t="shared" si="0"/>
        <v>0</v>
      </c>
      <c r="V66" s="233">
        <f t="shared" si="0"/>
        <v>0</v>
      </c>
      <c r="W66" s="233">
        <f t="shared" si="0"/>
        <v>0</v>
      </c>
      <c r="X66" s="233">
        <f t="shared" si="0"/>
        <v>315.54000000000002</v>
      </c>
      <c r="Y66" s="233"/>
    </row>
  </sheetData>
  <mergeCells count="152"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D55:D56"/>
    <mergeCell ref="G55:G56"/>
    <mergeCell ref="J55:J56"/>
    <mergeCell ref="A51:A52"/>
    <mergeCell ref="B51:B52"/>
    <mergeCell ref="C51:C52"/>
    <mergeCell ref="D51:D52"/>
    <mergeCell ref="G51:G52"/>
    <mergeCell ref="J51:J52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A45:A46"/>
    <mergeCell ref="B45:B46"/>
    <mergeCell ref="C45:C46"/>
    <mergeCell ref="D45:D46"/>
    <mergeCell ref="G45:G46"/>
    <mergeCell ref="J45:J46"/>
    <mergeCell ref="A42:A44"/>
    <mergeCell ref="B42:B44"/>
    <mergeCell ref="C42:C44"/>
    <mergeCell ref="D42:D44"/>
    <mergeCell ref="G42:G44"/>
    <mergeCell ref="J42:J44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A27:A28"/>
    <mergeCell ref="B27:B28"/>
    <mergeCell ref="C27:C28"/>
    <mergeCell ref="G27:G28"/>
    <mergeCell ref="J27:J28"/>
    <mergeCell ref="A29:A31"/>
    <mergeCell ref="B29:B31"/>
    <mergeCell ref="C29:C31"/>
    <mergeCell ref="G29:G31"/>
    <mergeCell ref="J29:J31"/>
    <mergeCell ref="A21:A23"/>
    <mergeCell ref="B21:B23"/>
    <mergeCell ref="C21:C23"/>
    <mergeCell ref="G21:G23"/>
    <mergeCell ref="J21:J23"/>
    <mergeCell ref="A24:A26"/>
    <mergeCell ref="B24:B26"/>
    <mergeCell ref="C24:C26"/>
    <mergeCell ref="G24:G26"/>
    <mergeCell ref="J24:J26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</mergeCells>
  <pageMargins left="0.12" right="0.05" top="0.13" bottom="0.13" header="0.13" footer="0.13"/>
  <pageSetup paperSize="9" scale="52" orientation="landscape" r:id="rId1"/>
  <rowBreaks count="1" manualBreakCount="1">
    <brk id="5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2014-09-01T10:07:43Z</cp:lastPrinted>
  <dcterms:created xsi:type="dcterms:W3CDTF">2012-03-01T16:49:07Z</dcterms:created>
  <dcterms:modified xsi:type="dcterms:W3CDTF">2014-11-20T08:26:51Z</dcterms:modified>
</cp:coreProperties>
</file>